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2" documentId="8_{EDE36C73-B95A-4698-97C4-C60808A8C535}" xr6:coauthVersionLast="47" xr6:coauthVersionMax="47" xr10:uidLastSave="{AF549B32-F6A6-451C-9880-1B315EA269F4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B03 - PB384" sheetId="4" r:id="rId2"/>
    <sheet name="722 - PB720" sheetId="5" state="hidden" r:id="rId3"/>
    <sheet name="722 - PB1186" sheetId="6" state="hidden" r:id="rId4"/>
    <sheet name="Hoja1" sheetId="2" r:id="rId5"/>
  </sheets>
  <externalReferences>
    <externalReference r:id="rId6"/>
  </externalReference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'B03 - PB384'!$A$1:$K$9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4" l="1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K40" i="4" s="1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K48" i="4" s="1"/>
  <c r="I49" i="4"/>
  <c r="J49" i="4"/>
  <c r="K49" i="4" s="1"/>
  <c r="I50" i="4"/>
  <c r="J50" i="4"/>
  <c r="K50" i="4" s="1"/>
  <c r="I51" i="4"/>
  <c r="J51" i="4"/>
  <c r="I52" i="4"/>
  <c r="J52" i="4"/>
  <c r="I53" i="4"/>
  <c r="J53" i="4"/>
  <c r="I54" i="4"/>
  <c r="J54" i="4"/>
  <c r="K54" i="4" s="1"/>
  <c r="I55" i="4"/>
  <c r="J55" i="4"/>
  <c r="I56" i="4"/>
  <c r="J56" i="4"/>
  <c r="K56" i="4" s="1"/>
  <c r="I57" i="4"/>
  <c r="J57" i="4"/>
  <c r="I58" i="4"/>
  <c r="J58" i="4"/>
  <c r="I59" i="4"/>
  <c r="J59" i="4"/>
  <c r="I60" i="4"/>
  <c r="J60" i="4"/>
  <c r="I61" i="4"/>
  <c r="J61" i="4"/>
  <c r="K61" i="4" s="1"/>
  <c r="I62" i="4"/>
  <c r="J62" i="4"/>
  <c r="K62" i="4" s="1"/>
  <c r="I63" i="4"/>
  <c r="J63" i="4"/>
  <c r="I64" i="4"/>
  <c r="J64" i="4"/>
  <c r="J9" i="4"/>
  <c r="J17" i="4"/>
  <c r="J25" i="4"/>
  <c r="J2" i="4"/>
  <c r="J3" i="4"/>
  <c r="J4" i="4"/>
  <c r="J5" i="4"/>
  <c r="J6" i="4"/>
  <c r="J7" i="4"/>
  <c r="J8" i="4"/>
  <c r="J10" i="4"/>
  <c r="J11" i="4"/>
  <c r="J12" i="4"/>
  <c r="J13" i="4"/>
  <c r="J14" i="4"/>
  <c r="J15" i="4"/>
  <c r="J16" i="4"/>
  <c r="J18" i="4"/>
  <c r="J19" i="4"/>
  <c r="J20" i="4"/>
  <c r="J21" i="4"/>
  <c r="J22" i="4"/>
  <c r="J23" i="4"/>
  <c r="J24" i="4"/>
  <c r="J26" i="4"/>
  <c r="J27" i="4"/>
  <c r="J28" i="4"/>
  <c r="J29" i="4"/>
  <c r="J30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I2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I10" i="4"/>
  <c r="I11" i="4"/>
  <c r="I12" i="4"/>
  <c r="I13" i="4"/>
  <c r="I14" i="4"/>
  <c r="I9" i="4"/>
  <c r="I8" i="4"/>
  <c r="I7" i="4"/>
  <c r="I6" i="4"/>
  <c r="I5" i="4"/>
  <c r="I4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O14" i="4" l="1"/>
  <c r="K12" i="4"/>
  <c r="K9" i="4"/>
  <c r="N14" i="4"/>
  <c r="K39" i="4"/>
  <c r="K33" i="4"/>
  <c r="N5" i="4"/>
  <c r="O10" i="4"/>
  <c r="O19" i="4"/>
  <c r="N13" i="4"/>
  <c r="U12" i="4" s="1"/>
  <c r="K26" i="4"/>
  <c r="N17" i="4"/>
  <c r="U17" i="4" s="1"/>
  <c r="K59" i="4"/>
  <c r="K53" i="4"/>
  <c r="K47" i="4"/>
  <c r="K41" i="4"/>
  <c r="O3" i="4"/>
  <c r="N19" i="4"/>
  <c r="N10" i="4"/>
  <c r="N2" i="4"/>
  <c r="K64" i="4"/>
  <c r="O16" i="4"/>
  <c r="N3" i="4"/>
  <c r="K63" i="4"/>
  <c r="O12" i="4"/>
  <c r="N6" i="4"/>
  <c r="O8" i="4"/>
  <c r="N9" i="4"/>
  <c r="K51" i="4"/>
  <c r="O15" i="4"/>
  <c r="N12" i="4"/>
  <c r="K60" i="4"/>
  <c r="N7" i="4"/>
  <c r="K36" i="4"/>
  <c r="N15" i="4"/>
  <c r="N8" i="4"/>
  <c r="K18" i="4"/>
  <c r="K4" i="4"/>
  <c r="O20" i="4"/>
  <c r="N4" i="4"/>
  <c r="U4" i="4" s="1"/>
  <c r="O7" i="4"/>
  <c r="N18" i="4"/>
  <c r="K38" i="4"/>
  <c r="K32" i="4"/>
  <c r="N11" i="4"/>
  <c r="U11" i="4" s="1"/>
  <c r="O9" i="4"/>
  <c r="K29" i="4"/>
  <c r="K15" i="4"/>
  <c r="O13" i="4"/>
  <c r="V12" i="4" s="1"/>
  <c r="K31" i="4"/>
  <c r="K30" i="4"/>
  <c r="K16" i="4"/>
  <c r="K3" i="4"/>
  <c r="K57" i="4"/>
  <c r="K42" i="4"/>
  <c r="K37" i="4"/>
  <c r="K2" i="4"/>
  <c r="K28" i="4"/>
  <c r="K14" i="4"/>
  <c r="K25" i="4"/>
  <c r="K52" i="4"/>
  <c r="N16" i="4"/>
  <c r="K27" i="4"/>
  <c r="K13" i="4"/>
  <c r="K17" i="4"/>
  <c r="K46" i="4"/>
  <c r="O11" i="4"/>
  <c r="K24" i="4"/>
  <c r="K11" i="4"/>
  <c r="K55" i="4"/>
  <c r="K45" i="4"/>
  <c r="K35" i="4"/>
  <c r="O18" i="4"/>
  <c r="N20" i="4"/>
  <c r="K23" i="4"/>
  <c r="K10" i="4"/>
  <c r="O17" i="4"/>
  <c r="O2" i="4"/>
  <c r="K22" i="4"/>
  <c r="K8" i="4"/>
  <c r="K34" i="4"/>
  <c r="K21" i="4"/>
  <c r="K7" i="4"/>
  <c r="O4" i="4"/>
  <c r="K20" i="4"/>
  <c r="K6" i="4"/>
  <c r="K44" i="4"/>
  <c r="O5" i="4"/>
  <c r="K19" i="4"/>
  <c r="K5" i="4"/>
  <c r="K58" i="4"/>
  <c r="K43" i="4"/>
  <c r="O6" i="4"/>
  <c r="R6" i="4" s="1"/>
  <c r="R10" i="4"/>
  <c r="V4" i="6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R19" i="4" l="1"/>
  <c r="U5" i="4"/>
  <c r="R18" i="4"/>
  <c r="U13" i="4"/>
  <c r="U6" i="4"/>
  <c r="R14" i="4"/>
  <c r="U2" i="4"/>
  <c r="V14" i="4"/>
  <c r="R16" i="4"/>
  <c r="V19" i="4"/>
  <c r="Y12" i="4"/>
  <c r="U7" i="4"/>
  <c r="V13" i="4"/>
  <c r="U18" i="4"/>
  <c r="R13" i="4"/>
  <c r="V15" i="4"/>
  <c r="U9" i="4"/>
  <c r="R15" i="4"/>
  <c r="U10" i="4"/>
  <c r="V20" i="4"/>
  <c r="U14" i="4"/>
  <c r="U8" i="4"/>
  <c r="U15" i="4"/>
  <c r="V17" i="4"/>
  <c r="Y17" i="4" s="1"/>
  <c r="R11" i="4"/>
  <c r="R2" i="4"/>
  <c r="V2" i="4"/>
  <c r="Y2" i="4" s="1"/>
  <c r="V11" i="4"/>
  <c r="Y11" i="4" s="1"/>
  <c r="R20" i="4"/>
  <c r="U20" i="4"/>
  <c r="U16" i="4"/>
  <c r="V16" i="4"/>
  <c r="V18" i="4"/>
  <c r="Y14" i="4"/>
  <c r="V10" i="4"/>
  <c r="R17" i="4"/>
  <c r="U19" i="4"/>
  <c r="R8" i="4"/>
  <c r="R4" i="4"/>
  <c r="V7" i="4"/>
  <c r="V8" i="4"/>
  <c r="V5" i="4"/>
  <c r="R9" i="4"/>
  <c r="V9" i="4"/>
  <c r="V6" i="4"/>
  <c r="Y6" i="4" s="1"/>
  <c r="R7" i="4"/>
  <c r="R12" i="4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V3" i="4"/>
  <c r="R3" i="4"/>
  <c r="V4" i="4"/>
  <c r="Y4" i="4" s="1"/>
  <c r="R5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13" i="4" l="1"/>
  <c r="Y16" i="4"/>
  <c r="Y5" i="4"/>
  <c r="Y8" i="4"/>
  <c r="Y19" i="4"/>
  <c r="Y18" i="4"/>
  <c r="Y15" i="4"/>
  <c r="Y10" i="4"/>
  <c r="Y9" i="4"/>
  <c r="Y7" i="4"/>
  <c r="Y20" i="4"/>
  <c r="Y3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<sst xmlns="http://schemas.openxmlformats.org/spreadsheetml/2006/main" count="424" uniqueCount="130">
  <si>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</si>
  <si>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</si>
  <si>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</si>
  <si>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</si>
  <si>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</si>
  <si>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</si>
  <si>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</si>
  <si>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</si>
  <si>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</si>
  <si>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</si>
  <si>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</si>
  <si>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</si>
  <si>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</si>
  <si>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</si>
  <si>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</si>
  <si>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</si>
  <si>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</si>
  <si>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</si>
  <si>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</si>
  <si>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</si>
  <si>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</si>
  <si>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</si>
  <si>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</si>
  <si>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</si>
  <si>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</si>
  <si>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</si>
  <si>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</si>
  <si>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</si>
  <si>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</si>
  <si>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</si>
  <si>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</si>
  <si>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</si>
  <si>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</si>
  <si>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</si>
  <si>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</si>
  <si>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</si>
  <si>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</si>
  <si>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</si>
  <si>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</si>
  <si>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</si>
  <si>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</si>
  <si>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</si>
  <si>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</si>
  <si>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</si>
  <si>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</si>
  <si>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</si>
  <si>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</si>
  <si>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</si>
  <si>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</si>
  <si>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</si>
  <si>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</si>
  <si>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</si>
  <si>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</si>
  <si>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</si>
  <si>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</si>
  <si>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</si>
  <si>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</si>
  <si>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</si>
  <si>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</si>
  <si>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PB384</t>
  </si>
  <si>
    <t>10:00 a 10:29</t>
  </si>
  <si>
    <t>10:30 a 10:59</t>
  </si>
  <si>
    <t>11:00 a 11:29</t>
  </si>
  <si>
    <t>11:30 a 11:59</t>
  </si>
  <si>
    <t>12:00 a 12:29</t>
  </si>
  <si>
    <t>12:30 a 12:59</t>
  </si>
  <si>
    <t>14:00 a 14:29</t>
  </si>
  <si>
    <t>14:30 a 14:59</t>
  </si>
  <si>
    <t>13:00 a 13:29</t>
  </si>
  <si>
    <t>13:30 a 13:59</t>
  </si>
  <si>
    <t>10:00 a 10:59</t>
  </si>
  <si>
    <t>10:30 a 11:29</t>
  </si>
  <si>
    <t>11:00 a 11:59</t>
  </si>
  <si>
    <t>11:30 a 12:29</t>
  </si>
  <si>
    <t>12:00 a 12:59</t>
  </si>
  <si>
    <t>12:30 a 13:29</t>
  </si>
  <si>
    <t>14:00 a 14:59</t>
  </si>
  <si>
    <t>SKHG79</t>
  </si>
  <si>
    <t>SKHG95</t>
  </si>
  <si>
    <t>LXDJ10</t>
  </si>
  <si>
    <t>SKHG82</t>
  </si>
  <si>
    <t>LXDJ11</t>
  </si>
  <si>
    <t>SPZX41</t>
  </si>
  <si>
    <t>LXDH90</t>
  </si>
  <si>
    <t>SKHG90</t>
  </si>
  <si>
    <t>SKHG57</t>
  </si>
  <si>
    <t>LJDL48</t>
  </si>
  <si>
    <t>SKHG89</t>
  </si>
  <si>
    <t>LXDH91</t>
  </si>
  <si>
    <t>SPZX36</t>
  </si>
  <si>
    <t>LXDH89</t>
  </si>
  <si>
    <t>LXDJ85</t>
  </si>
  <si>
    <t>SKHG65</t>
  </si>
  <si>
    <t>SKHG59</t>
  </si>
  <si>
    <t>SKHG47</t>
  </si>
  <si>
    <t>LXDJ28</t>
  </si>
  <si>
    <t>SPZX39</t>
  </si>
  <si>
    <t>SKHG74</t>
  </si>
  <si>
    <t>SKHG92</t>
  </si>
  <si>
    <t>LXDH98</t>
  </si>
  <si>
    <t>LXDJ17</t>
  </si>
  <si>
    <t>LXDJ14</t>
  </si>
  <si>
    <t>LXDH99</t>
  </si>
  <si>
    <t>LXHD91</t>
  </si>
  <si>
    <t>LXDJ31</t>
  </si>
  <si>
    <t>LXDH85</t>
  </si>
  <si>
    <t>SKHG73</t>
  </si>
  <si>
    <t>LXBH92</t>
  </si>
  <si>
    <t>LXDH86</t>
  </si>
  <si>
    <t>SKHG85</t>
  </si>
  <si>
    <t>SKHG69</t>
  </si>
  <si>
    <t>LXDH84</t>
  </si>
  <si>
    <t>FLXS50</t>
  </si>
  <si>
    <t>LXDJ18</t>
  </si>
  <si>
    <t>LXDJ29</t>
  </si>
  <si>
    <t>06:00 a 6:29</t>
  </si>
  <si>
    <t>08:30 a 08:59</t>
  </si>
  <si>
    <t>09:00 a 09:29</t>
  </si>
  <si>
    <t>09:30 a 09:59</t>
  </si>
  <si>
    <t>15:00 a 15:29</t>
  </si>
  <si>
    <t>15:30 a 15:59</t>
  </si>
  <si>
    <t>06:00 a 06:59</t>
  </si>
  <si>
    <t>08:00 a 08:59</t>
  </si>
  <si>
    <t>08:30 a 09:29</t>
  </si>
  <si>
    <t>09:00 a 09:59</t>
  </si>
  <si>
    <t>09:30 a 10:29</t>
  </si>
  <si>
    <t>13:00 a 13:59</t>
  </si>
  <si>
    <t>13:30 a 14:29</t>
  </si>
  <si>
    <t>14:30 a 15:29</t>
  </si>
  <si>
    <t>15:00 a 15:59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</si>
</sst>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B03 Paradero </a:t>
            </a:r>
            <a:r>
              <a:rPr lang="es-CL" baseline="0"/>
              <a:t> PB384 1/2 hora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'B03 - PB384'!$N$1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'B03 - PB384'!$M$2:$M$21</c:f>
              <c:strCache>
                <c:ptCount val="20"/>
                <c:pt idx="0">
                  <c:v>06:00 a 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</c:strCache>
            </c:strRef>
          </c:cat>
          <c:val>
            <c:numRef>
              <c:f>'B03 - PB384'!$N$2:$N$21</c:f>
              <c:numCache>
                <c:formatCode>General</c:formatCode>
                <c:ptCount val="20"/>
                <c:pt idx="0">
                  <c:v>270</c:v>
                </c:pt>
                <c:pt idx="1">
                  <c:v>270</c:v>
                </c:pt>
                <c:pt idx="2">
                  <c:v>180</c:v>
                </c:pt>
                <c:pt idx="3">
                  <c:v>270</c:v>
                </c:pt>
                <c:pt idx="4">
                  <c:v>270</c:v>
                </c:pt>
                <c:pt idx="5">
                  <c:v>540</c:v>
                </c:pt>
                <c:pt idx="6">
                  <c:v>180</c:v>
                </c:pt>
                <c:pt idx="7">
                  <c:v>270</c:v>
                </c:pt>
                <c:pt idx="8">
                  <c:v>180</c:v>
                </c:pt>
                <c:pt idx="9">
                  <c:v>450</c:v>
                </c:pt>
                <c:pt idx="10">
                  <c:v>270</c:v>
                </c:pt>
                <c:pt idx="11">
                  <c:v>450</c:v>
                </c:pt>
                <c:pt idx="12">
                  <c:v>180</c:v>
                </c:pt>
                <c:pt idx="13">
                  <c:v>360</c:v>
                </c:pt>
                <c:pt idx="14">
                  <c:v>360</c:v>
                </c:pt>
                <c:pt idx="15">
                  <c:v>180</c:v>
                </c:pt>
                <c:pt idx="16">
                  <c:v>360</c:v>
                </c:pt>
                <c:pt idx="17">
                  <c:v>180</c:v>
                </c:pt>
                <c:pt idx="1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'B03 - PB384'!$O$1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'B03 - PB384'!$M$2:$M$21</c:f>
              <c:strCache>
                <c:ptCount val="20"/>
                <c:pt idx="0">
                  <c:v>06:00 a 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</c:strCache>
            </c:strRef>
          </c:cat>
          <c:val>
            <c:numRef>
              <c:f>'B03 - PB384'!$O$2:$O$21</c:f>
              <c:numCache>
                <c:formatCode>General</c:formatCode>
                <c:ptCount val="20"/>
                <c:pt idx="0">
                  <c:v>94.8</c:v>
                </c:pt>
                <c:pt idx="1">
                  <c:v>124.8</c:v>
                </c:pt>
                <c:pt idx="2">
                  <c:v>97.8</c:v>
                </c:pt>
                <c:pt idx="3">
                  <c:v>66.599999999999994</c:v>
                </c:pt>
                <c:pt idx="4">
                  <c:v>90</c:v>
                </c:pt>
                <c:pt idx="5">
                  <c:v>180</c:v>
                </c:pt>
                <c:pt idx="6">
                  <c:v>73.8</c:v>
                </c:pt>
                <c:pt idx="7">
                  <c:v>90</c:v>
                </c:pt>
                <c:pt idx="8">
                  <c:v>73.8</c:v>
                </c:pt>
                <c:pt idx="9">
                  <c:v>45</c:v>
                </c:pt>
                <c:pt idx="10">
                  <c:v>59.400000000000006</c:v>
                </c:pt>
                <c:pt idx="11">
                  <c:v>99</c:v>
                </c:pt>
                <c:pt idx="12">
                  <c:v>28.8</c:v>
                </c:pt>
                <c:pt idx="13">
                  <c:v>84.6</c:v>
                </c:pt>
                <c:pt idx="14">
                  <c:v>126</c:v>
                </c:pt>
                <c:pt idx="15">
                  <c:v>90</c:v>
                </c:pt>
                <c:pt idx="16">
                  <c:v>90</c:v>
                </c:pt>
                <c:pt idx="17">
                  <c:v>72</c:v>
                </c:pt>
                <c:pt idx="18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E5-40DA-8AD9-4DA31302E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'B03 - PB384'!$R$1</c:f>
              <c:strCache>
                <c:ptCount val="1"/>
                <c:pt idx="0">
                  <c:v>%Carga</c:v>
                </c:pt>
              </c:strCache>
            </c:strRef>
          </c:tx>
          <c:spPr>
            <a:ln w="412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'B03 - PB384'!$M$2:$M$21</c:f>
              <c:strCache>
                <c:ptCount val="20"/>
                <c:pt idx="0">
                  <c:v>06:00 a 6:29</c:v>
                </c:pt>
                <c:pt idx="1">
                  <c:v>06:30 a 06:59</c:v>
                </c:pt>
                <c:pt idx="2">
                  <c:v>07:00 a 07:29</c:v>
                </c:pt>
                <c:pt idx="3">
                  <c:v>07:30 a 07:59</c:v>
                </c:pt>
                <c:pt idx="4">
                  <c:v>08:00 a 08:29</c:v>
                </c:pt>
                <c:pt idx="5">
                  <c:v>08:30 a 08:59</c:v>
                </c:pt>
                <c:pt idx="6">
                  <c:v>09:00 a 09:29</c:v>
                </c:pt>
                <c:pt idx="7">
                  <c:v>09:30 a 09:59</c:v>
                </c:pt>
                <c:pt idx="8">
                  <c:v>10:00 a 10:29</c:v>
                </c:pt>
                <c:pt idx="9">
                  <c:v>10:30 a 10:59</c:v>
                </c:pt>
                <c:pt idx="10">
                  <c:v>11:00 a 11:29</c:v>
                </c:pt>
                <c:pt idx="11">
                  <c:v>11:30 a 11:59</c:v>
                </c:pt>
                <c:pt idx="12">
                  <c:v>12:00 a 12:29</c:v>
                </c:pt>
                <c:pt idx="13">
                  <c:v>12:30 a 12:59</c:v>
                </c:pt>
                <c:pt idx="14">
                  <c:v>13:00 a 13:29</c:v>
                </c:pt>
                <c:pt idx="15">
                  <c:v>13:30 a 13:59</c:v>
                </c:pt>
                <c:pt idx="16">
                  <c:v>14:00 a 14:29</c:v>
                </c:pt>
                <c:pt idx="17">
                  <c:v>14:30 a 14:59</c:v>
                </c:pt>
                <c:pt idx="18">
                  <c:v>15:00 a 15:29</c:v>
                </c:pt>
                <c:pt idx="19">
                  <c:v>15:30 a 15:59</c:v>
                </c:pt>
              </c:strCache>
            </c:strRef>
          </c:cat>
          <c:val>
            <c:numRef>
              <c:f>'B03 - PB384'!$R$2:$R$21</c:f>
              <c:numCache>
                <c:formatCode>0.0%</c:formatCode>
                <c:ptCount val="20"/>
                <c:pt idx="0">
                  <c:v>0.3511111111111111</c:v>
                </c:pt>
                <c:pt idx="1">
                  <c:v>0.4622222222222222</c:v>
                </c:pt>
                <c:pt idx="2">
                  <c:v>0.54333333333333333</c:v>
                </c:pt>
                <c:pt idx="3">
                  <c:v>0.24666666666666665</c:v>
                </c:pt>
                <c:pt idx="4">
                  <c:v>0.33333333333333331</c:v>
                </c:pt>
                <c:pt idx="5">
                  <c:v>0.33333333333333331</c:v>
                </c:pt>
                <c:pt idx="6">
                  <c:v>0.41</c:v>
                </c:pt>
                <c:pt idx="7">
                  <c:v>0.33333333333333331</c:v>
                </c:pt>
                <c:pt idx="8">
                  <c:v>0.41</c:v>
                </c:pt>
                <c:pt idx="9">
                  <c:v>0.1</c:v>
                </c:pt>
                <c:pt idx="10">
                  <c:v>0.22000000000000003</c:v>
                </c:pt>
                <c:pt idx="11">
                  <c:v>0.22</c:v>
                </c:pt>
                <c:pt idx="12">
                  <c:v>0.16</c:v>
                </c:pt>
                <c:pt idx="13">
                  <c:v>0.23499999999999999</c:v>
                </c:pt>
                <c:pt idx="14">
                  <c:v>0.35</c:v>
                </c:pt>
                <c:pt idx="15">
                  <c:v>0.5</c:v>
                </c:pt>
                <c:pt idx="16">
                  <c:v>0.25</c:v>
                </c:pt>
                <c:pt idx="17">
                  <c:v>0.4</c:v>
                </c:pt>
                <c:pt idx="18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E5-40DA-8AD9-4DA31302E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5411072"/>
        <c:axId val="2145412992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214541299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145411072"/>
        <c:crosses val="max"/>
        <c:crossBetween val="between"/>
      </c:valAx>
      <c:catAx>
        <c:axId val="214541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5412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B03 Paradero  PB384  Hora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'B03 - PB384'!$U$1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'B03 - PB384'!$T$2:$T$20</c:f>
              <c:strCache>
                <c:ptCount val="19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  <c:pt idx="17">
                  <c:v>14:30 a 15:29</c:v>
                </c:pt>
                <c:pt idx="18">
                  <c:v>15:00 a 15:59</c:v>
                </c:pt>
              </c:strCache>
            </c:strRef>
          </c:cat>
          <c:val>
            <c:numRef>
              <c:f>'B03 - PB384'!$U$2:$U$20</c:f>
              <c:numCache>
                <c:formatCode>General</c:formatCode>
                <c:ptCount val="19"/>
                <c:pt idx="0">
                  <c:v>540</c:v>
                </c:pt>
                <c:pt idx="1">
                  <c:v>450</c:v>
                </c:pt>
                <c:pt idx="2">
                  <c:v>450</c:v>
                </c:pt>
                <c:pt idx="3">
                  <c:v>540</c:v>
                </c:pt>
                <c:pt idx="4">
                  <c:v>810</c:v>
                </c:pt>
                <c:pt idx="5">
                  <c:v>720</c:v>
                </c:pt>
                <c:pt idx="6">
                  <c:v>450</c:v>
                </c:pt>
                <c:pt idx="7">
                  <c:v>450</c:v>
                </c:pt>
                <c:pt idx="8">
                  <c:v>630</c:v>
                </c:pt>
                <c:pt idx="9">
                  <c:v>720</c:v>
                </c:pt>
                <c:pt idx="10">
                  <c:v>720</c:v>
                </c:pt>
                <c:pt idx="11">
                  <c:v>630</c:v>
                </c:pt>
                <c:pt idx="12">
                  <c:v>540</c:v>
                </c:pt>
                <c:pt idx="13">
                  <c:v>720</c:v>
                </c:pt>
                <c:pt idx="14">
                  <c:v>540</c:v>
                </c:pt>
                <c:pt idx="15">
                  <c:v>540</c:v>
                </c:pt>
                <c:pt idx="16">
                  <c:v>540</c:v>
                </c:pt>
                <c:pt idx="17">
                  <c:v>270</c:v>
                </c:pt>
                <c:pt idx="1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D9-4315-AD43-49CFDFF27340}"/>
            </c:ext>
          </c:extLst>
        </c:ser>
        <c:ser>
          <c:idx val="0"/>
          <c:order val="1"/>
          <c:tx>
            <c:strRef>
              <c:f>'B03 - PB384'!$V$1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cat>
            <c:strRef>
              <c:f>'B03 - PB384'!$T$2:$T$20</c:f>
              <c:strCache>
                <c:ptCount val="19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  <c:pt idx="17">
                  <c:v>14:30 a 15:29</c:v>
                </c:pt>
                <c:pt idx="18">
                  <c:v>15:00 a 15:59</c:v>
                </c:pt>
              </c:strCache>
            </c:strRef>
          </c:cat>
          <c:val>
            <c:numRef>
              <c:f>'B03 - PB384'!$V$2:$V$20</c:f>
              <c:numCache>
                <c:formatCode>General</c:formatCode>
                <c:ptCount val="19"/>
                <c:pt idx="0">
                  <c:v>219.6</c:v>
                </c:pt>
                <c:pt idx="1">
                  <c:v>222.6</c:v>
                </c:pt>
                <c:pt idx="2">
                  <c:v>164.39999999999998</c:v>
                </c:pt>
                <c:pt idx="3">
                  <c:v>156.6</c:v>
                </c:pt>
                <c:pt idx="4">
                  <c:v>270</c:v>
                </c:pt>
                <c:pt idx="5">
                  <c:v>253.8</c:v>
                </c:pt>
                <c:pt idx="6">
                  <c:v>163.80000000000001</c:v>
                </c:pt>
                <c:pt idx="7">
                  <c:v>163.80000000000001</c:v>
                </c:pt>
                <c:pt idx="8">
                  <c:v>118.8</c:v>
                </c:pt>
                <c:pt idx="9">
                  <c:v>104.4</c:v>
                </c:pt>
                <c:pt idx="10">
                  <c:v>158.4</c:v>
                </c:pt>
                <c:pt idx="11">
                  <c:v>127.8</c:v>
                </c:pt>
                <c:pt idx="12">
                  <c:v>113.39999999999999</c:v>
                </c:pt>
                <c:pt idx="13">
                  <c:v>210.6</c:v>
                </c:pt>
                <c:pt idx="14">
                  <c:v>216</c:v>
                </c:pt>
                <c:pt idx="15">
                  <c:v>180</c:v>
                </c:pt>
                <c:pt idx="16">
                  <c:v>162</c:v>
                </c:pt>
                <c:pt idx="17">
                  <c:v>99</c:v>
                </c:pt>
                <c:pt idx="18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0-4B02-AC75-3D283B40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1"/>
          <c:order val="2"/>
          <c:tx>
            <c:strRef>
              <c:f>'B03 - PB384'!$Y$1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'B03 - PB384'!$T$2:$T$20</c:f>
              <c:strCache>
                <c:ptCount val="19"/>
                <c:pt idx="0">
                  <c:v>06:00 a 06:59</c:v>
                </c:pt>
                <c:pt idx="1">
                  <c:v>06:30 a 07:29</c:v>
                </c:pt>
                <c:pt idx="2">
                  <c:v>07:00 a 07:59</c:v>
                </c:pt>
                <c:pt idx="3">
                  <c:v>07:30 a 08:29</c:v>
                </c:pt>
                <c:pt idx="4">
                  <c:v>08:00 a 08:59</c:v>
                </c:pt>
                <c:pt idx="5">
                  <c:v>08:30 a 09:29</c:v>
                </c:pt>
                <c:pt idx="6">
                  <c:v>09:00 a 09:59</c:v>
                </c:pt>
                <c:pt idx="7">
                  <c:v>09:30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  <c:pt idx="12">
                  <c:v>12:00 a 12:59</c:v>
                </c:pt>
                <c:pt idx="13">
                  <c:v>12:30 a 13:29</c:v>
                </c:pt>
                <c:pt idx="14">
                  <c:v>13:00 a 13:59</c:v>
                </c:pt>
                <c:pt idx="15">
                  <c:v>13:30 a 14:29</c:v>
                </c:pt>
                <c:pt idx="16">
                  <c:v>14:00 a 14:59</c:v>
                </c:pt>
                <c:pt idx="17">
                  <c:v>14:30 a 15:29</c:v>
                </c:pt>
                <c:pt idx="18">
                  <c:v>15:00 a 15:59</c:v>
                </c:pt>
              </c:strCache>
            </c:strRef>
          </c:cat>
          <c:val>
            <c:numRef>
              <c:f>'B03 - PB384'!$Y$2:$Y$20</c:f>
              <c:numCache>
                <c:formatCode>0.0%</c:formatCode>
                <c:ptCount val="19"/>
                <c:pt idx="0">
                  <c:v>0.40666666666666668</c:v>
                </c:pt>
                <c:pt idx="1">
                  <c:v>0.49466666666666664</c:v>
                </c:pt>
                <c:pt idx="2">
                  <c:v>0.36533333333333329</c:v>
                </c:pt>
                <c:pt idx="3">
                  <c:v>0.28999999999999998</c:v>
                </c:pt>
                <c:pt idx="4">
                  <c:v>0.33333333333333331</c:v>
                </c:pt>
                <c:pt idx="5">
                  <c:v>0.35250000000000004</c:v>
                </c:pt>
                <c:pt idx="6">
                  <c:v>0.36400000000000005</c:v>
                </c:pt>
                <c:pt idx="7">
                  <c:v>0.36400000000000005</c:v>
                </c:pt>
                <c:pt idx="8">
                  <c:v>0.18857142857142856</c:v>
                </c:pt>
                <c:pt idx="9">
                  <c:v>0.14500000000000002</c:v>
                </c:pt>
                <c:pt idx="10">
                  <c:v>0.22</c:v>
                </c:pt>
                <c:pt idx="11">
                  <c:v>0.20285714285714285</c:v>
                </c:pt>
                <c:pt idx="12">
                  <c:v>0.21</c:v>
                </c:pt>
                <c:pt idx="13">
                  <c:v>0.29249999999999998</c:v>
                </c:pt>
                <c:pt idx="14">
                  <c:v>0.4</c:v>
                </c:pt>
                <c:pt idx="15">
                  <c:v>0.33333333333333331</c:v>
                </c:pt>
                <c:pt idx="16">
                  <c:v>0.3</c:v>
                </c:pt>
                <c:pt idx="17">
                  <c:v>0.36666666666666664</c:v>
                </c:pt>
                <c:pt idx="18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0-4B02-AC75-3D283B40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783152"/>
        <c:axId val="297793712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297793712"/>
        <c:scaling>
          <c:orientation val="minMax"/>
          <c:max val="1"/>
        </c:scaling>
        <c:delete val="0"/>
        <c:axPos val="r"/>
        <c:numFmt formatCode="0.0%" sourceLinked="1"/>
        <c:majorTickMark val="out"/>
        <c:minorTickMark val="none"/>
        <c:tickLblPos val="nextTo"/>
        <c:crossAx val="297783152"/>
        <c:crosses val="max"/>
        <c:crossBetween val="between"/>
      </c:valAx>
      <c:catAx>
        <c:axId val="29778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7793712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695325</xdr:colOff>
      <xdr:row>21</xdr:row>
      <xdr:rowOff>82549</xdr:rowOff>
    </xdr:from>
    <xdr:to>
      <xdr:col>20</xdr:col>
      <xdr:colOff>0</xdr:colOff>
      <xdr:row>43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304799</xdr:colOff>
      <xdr:row>21</xdr:row>
      <xdr:rowOff>85724</xdr:rowOff>
    </xdr:from>
    <xdr:to>
      <xdr:col>28</xdr:col>
      <xdr:colOff>34924</xdr:colOff>
      <xdr:row>43</xdr:row>
      <xdr:rowOff>47624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54F4F14-A1CA-4C5E-BED0-3E80E34DD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aceituno\Downloads\251021%20PB384%20-%20B03%20600%20A%201500.xlsx" TargetMode="External"/><Relationship Id="rId1" Type="http://schemas.openxmlformats.org/officeDocument/2006/relationships/externalLinkPath" Target="file:///C:\Users\oaceituno\Downloads\251021%20PB384%20-%20B03%20600%20A%2015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03"/>
      <sheetName val="Parámetros"/>
      <sheetName val="Tablas"/>
      <sheetName val="Arch Velocidades"/>
      <sheetName val="Tipo de Bus Cap"/>
      <sheetName val="Medicion Base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B03</v>
          </cell>
          <cell r="E2">
            <v>0.25694444444444398</v>
          </cell>
        </row>
        <row r="3">
          <cell r="C3" t="str">
            <v>B03</v>
          </cell>
          <cell r="E3">
            <v>0.25972222222222202</v>
          </cell>
        </row>
        <row r="4">
          <cell r="C4" t="str">
            <v>B03</v>
          </cell>
          <cell r="E4">
            <v>0.265277777777778</v>
          </cell>
        </row>
        <row r="5">
          <cell r="C5" t="str">
            <v>B03</v>
          </cell>
          <cell r="E5">
            <v>0.27430555555555602</v>
          </cell>
        </row>
        <row r="6">
          <cell r="C6" t="str">
            <v>B03</v>
          </cell>
          <cell r="E6">
            <v>0.27986111111111101</v>
          </cell>
        </row>
        <row r="7">
          <cell r="C7" t="str">
            <v>B03</v>
          </cell>
          <cell r="E7">
            <v>0.29027777777777802</v>
          </cell>
        </row>
        <row r="8">
          <cell r="C8" t="str">
            <v>B03</v>
          </cell>
          <cell r="E8">
            <v>0.30208333333333298</v>
          </cell>
        </row>
        <row r="9">
          <cell r="C9" t="str">
            <v>B03</v>
          </cell>
          <cell r="E9">
            <v>0.30833333333333302</v>
          </cell>
        </row>
        <row r="10">
          <cell r="C10" t="str">
            <v>B03</v>
          </cell>
          <cell r="E10">
            <v>0.31388888888888899</v>
          </cell>
        </row>
        <row r="11">
          <cell r="C11" t="str">
            <v>B03</v>
          </cell>
          <cell r="E11">
            <v>0.31597222222222199</v>
          </cell>
        </row>
        <row r="12">
          <cell r="C12" t="str">
            <v>B03</v>
          </cell>
          <cell r="E12">
            <v>0.32430555555555601</v>
          </cell>
        </row>
        <row r="13">
          <cell r="C13" t="str">
            <v>B03</v>
          </cell>
          <cell r="E13">
            <v>0.33958333333333302</v>
          </cell>
        </row>
        <row r="14">
          <cell r="C14" t="str">
            <v>B03</v>
          </cell>
          <cell r="E14">
            <v>0.34027777777777801</v>
          </cell>
        </row>
        <row r="15">
          <cell r="C15" t="str">
            <v>B03</v>
          </cell>
          <cell r="E15">
            <v>0.35138888888888897</v>
          </cell>
        </row>
        <row r="16">
          <cell r="C16" t="str">
            <v>B03</v>
          </cell>
          <cell r="E16">
            <v>0.359722222222222</v>
          </cell>
        </row>
        <row r="17">
          <cell r="C17" t="str">
            <v>B03</v>
          </cell>
          <cell r="E17">
            <v>0.359722222222222</v>
          </cell>
        </row>
        <row r="18">
          <cell r="C18" t="str">
            <v>B03</v>
          </cell>
          <cell r="E18">
            <v>0.359722222222222</v>
          </cell>
        </row>
        <row r="19">
          <cell r="C19" t="str">
            <v>B03</v>
          </cell>
          <cell r="E19">
            <v>0.36666666666666697</v>
          </cell>
        </row>
        <row r="20">
          <cell r="C20" t="str">
            <v>B03</v>
          </cell>
          <cell r="E20">
            <v>0.37152777777777801</v>
          </cell>
        </row>
        <row r="21">
          <cell r="C21" t="str">
            <v>B03</v>
          </cell>
          <cell r="E21">
            <v>0.37222222222222201</v>
          </cell>
        </row>
        <row r="22">
          <cell r="C22" t="str">
            <v>B03</v>
          </cell>
          <cell r="E22">
            <v>0.38888888888888901</v>
          </cell>
        </row>
        <row r="23">
          <cell r="C23" t="str">
            <v>B03</v>
          </cell>
          <cell r="E23">
            <v>0.39444444444444399</v>
          </cell>
        </row>
        <row r="24">
          <cell r="C24" t="str">
            <v>B03</v>
          </cell>
          <cell r="E24">
            <v>0.41180555555555598</v>
          </cell>
        </row>
        <row r="25">
          <cell r="C25" t="str">
            <v>B03</v>
          </cell>
          <cell r="E25">
            <v>0.41180555555555598</v>
          </cell>
        </row>
        <row r="26">
          <cell r="C26" t="str">
            <v>B03</v>
          </cell>
          <cell r="E26">
            <v>0.41458333333333303</v>
          </cell>
        </row>
        <row r="27">
          <cell r="C27" t="str">
            <v>B03</v>
          </cell>
          <cell r="E27">
            <v>0.422916666666667</v>
          </cell>
        </row>
        <row r="28">
          <cell r="C28" t="str">
            <v>B03</v>
          </cell>
          <cell r="E28">
            <v>0.43263888888888902</v>
          </cell>
        </row>
        <row r="29">
          <cell r="C29" t="str">
            <v>B03</v>
          </cell>
          <cell r="E29">
            <v>0.44166666666666698</v>
          </cell>
        </row>
        <row r="30">
          <cell r="C30" t="str">
            <v>B03</v>
          </cell>
          <cell r="E30">
            <v>0.44236111111111098</v>
          </cell>
        </row>
        <row r="31">
          <cell r="C31" t="str">
            <v>B03</v>
          </cell>
          <cell r="E31">
            <v>0.452083333333333</v>
          </cell>
        </row>
        <row r="32">
          <cell r="C32" t="str">
            <v>B03</v>
          </cell>
          <cell r="E32">
            <v>0.45555555555555599</v>
          </cell>
        </row>
        <row r="33">
          <cell r="C33" t="str">
            <v>B03</v>
          </cell>
          <cell r="E33">
            <v>0.45555555555555599</v>
          </cell>
        </row>
        <row r="34">
          <cell r="C34" t="str">
            <v>B03</v>
          </cell>
          <cell r="E34">
            <v>0.45902777777777798</v>
          </cell>
        </row>
        <row r="35">
          <cell r="C35" t="str">
            <v>B03</v>
          </cell>
          <cell r="E35">
            <v>0.46388888888888902</v>
          </cell>
        </row>
        <row r="36">
          <cell r="C36" t="str">
            <v>B03</v>
          </cell>
          <cell r="E36">
            <v>0.47291666666666698</v>
          </cell>
        </row>
        <row r="37">
          <cell r="C37" t="str">
            <v>B03</v>
          </cell>
          <cell r="E37">
            <v>0.48611111111111099</v>
          </cell>
        </row>
        <row r="38">
          <cell r="C38" t="str">
            <v>B03</v>
          </cell>
          <cell r="E38">
            <v>0.48611111111111099</v>
          </cell>
        </row>
        <row r="39">
          <cell r="C39" t="str">
            <v>B03</v>
          </cell>
          <cell r="E39">
            <v>0.49236111111111103</v>
          </cell>
        </row>
        <row r="40">
          <cell r="C40" t="str">
            <v>B03</v>
          </cell>
          <cell r="E40">
            <v>0.49444444444444402</v>
          </cell>
        </row>
        <row r="41">
          <cell r="C41" t="str">
            <v>B03</v>
          </cell>
          <cell r="E41">
            <v>0.49444444444444402</v>
          </cell>
        </row>
        <row r="42">
          <cell r="C42" t="str">
            <v>B03</v>
          </cell>
          <cell r="E42">
            <v>0.49444444444444402</v>
          </cell>
        </row>
        <row r="43">
          <cell r="C43" t="str">
            <v>B03</v>
          </cell>
          <cell r="E43">
            <v>0.50902777777777797</v>
          </cell>
        </row>
        <row r="44">
          <cell r="C44" t="str">
            <v>B03</v>
          </cell>
          <cell r="E44">
            <v>0.51666666666666705</v>
          </cell>
        </row>
        <row r="45">
          <cell r="C45" t="str">
            <v>B03</v>
          </cell>
          <cell r="E45">
            <v>0.52291666666666703</v>
          </cell>
        </row>
        <row r="46">
          <cell r="C46" t="str">
            <v>B03</v>
          </cell>
          <cell r="E46">
            <v>0.52569444444444502</v>
          </cell>
        </row>
        <row r="47">
          <cell r="C47" t="str">
            <v>B03</v>
          </cell>
          <cell r="E47">
            <v>0.52847222222222201</v>
          </cell>
        </row>
        <row r="48">
          <cell r="C48" t="str">
            <v>B03</v>
          </cell>
          <cell r="E48">
            <v>0.52986111111111101</v>
          </cell>
        </row>
        <row r="49">
          <cell r="C49" t="str">
            <v>B03</v>
          </cell>
          <cell r="E49">
            <v>0.52986111111111101</v>
          </cell>
        </row>
        <row r="50">
          <cell r="C50" t="str">
            <v>B03</v>
          </cell>
          <cell r="E50">
            <v>0.52986111111111101</v>
          </cell>
        </row>
        <row r="51">
          <cell r="C51" t="str">
            <v>B03</v>
          </cell>
          <cell r="E51">
            <v>0.53958333333333297</v>
          </cell>
        </row>
        <row r="52">
          <cell r="C52" t="str">
            <v>B03</v>
          </cell>
          <cell r="E52">
            <v>0.54236111111111096</v>
          </cell>
        </row>
        <row r="53">
          <cell r="C53" t="str">
            <v>B03</v>
          </cell>
          <cell r="E53">
            <v>0.54861111111111105</v>
          </cell>
        </row>
        <row r="54">
          <cell r="C54" t="str">
            <v>B03</v>
          </cell>
          <cell r="E54">
            <v>0.561805555555556</v>
          </cell>
        </row>
        <row r="55">
          <cell r="C55" t="str">
            <v>B03</v>
          </cell>
          <cell r="E55">
            <v>0.561805555555556</v>
          </cell>
        </row>
        <row r="56">
          <cell r="C56" t="str">
            <v>B03</v>
          </cell>
          <cell r="E56">
            <v>0.59027777777777801</v>
          </cell>
        </row>
        <row r="57">
          <cell r="C57" t="str">
            <v>B03</v>
          </cell>
          <cell r="E57">
            <v>0.59652777777777799</v>
          </cell>
        </row>
        <row r="58">
          <cell r="C58" t="str">
            <v>B03</v>
          </cell>
          <cell r="E58">
            <v>0.59722222222222199</v>
          </cell>
        </row>
        <row r="59">
          <cell r="C59" t="str">
            <v>B03</v>
          </cell>
          <cell r="E59">
            <v>0.60208333333333297</v>
          </cell>
        </row>
        <row r="60">
          <cell r="C60" t="str">
            <v>B03</v>
          </cell>
          <cell r="E60">
            <v>0.60555555555555596</v>
          </cell>
        </row>
        <row r="61">
          <cell r="C61" t="str">
            <v>B03</v>
          </cell>
          <cell r="E61">
            <v>0.61944444444444502</v>
          </cell>
        </row>
        <row r="62">
          <cell r="C62" t="str">
            <v>B03</v>
          </cell>
          <cell r="E62">
            <v>0.62083333333333302</v>
          </cell>
        </row>
        <row r="63">
          <cell r="C63" t="str">
            <v>B03</v>
          </cell>
          <cell r="E63">
            <v>0.62291666666666701</v>
          </cell>
        </row>
        <row r="64">
          <cell r="C64" t="str">
            <v>B03</v>
          </cell>
          <cell r="E64">
            <v>0.63194444444444398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65"/>
  <sheetViews>
    <sheetView tabSelected="1" topLeftCell="C1" zoomScale="75" zoomScaleNormal="75" workbookViewId="0">
      <selection activeCell="K66" sqref="K66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59</v>
      </c>
      <c r="C2" s="4">
        <v>45951</v>
      </c>
      <c r="D2" s="3" t="str">
        <f>'[1]Medicion Base'!C2</f>
        <v>B03</v>
      </c>
      <c r="E2" s="3">
        <v>2</v>
      </c>
      <c r="F2" s="16">
        <f>'[1]Medicion Base'!E2</f>
        <v>0.25694444444444398</v>
      </c>
      <c r="G2" s="3" t="s">
        <v>77</v>
      </c>
      <c r="H2" s="3" t="s">
        <v>27</v>
      </c>
      <c r="I2" s="3">
        <f>VLOOKUP(E2,Hoja1!E:F,2,)</f>
        <v>90</v>
      </c>
      <c r="J2" s="3">
        <f>VLOOKUP(H2,Hoja1!A:C,3,)</f>
        <v>66</v>
      </c>
      <c r="K2" s="9">
        <f>J2/I2</f>
        <v>0.73333333333333328</v>
      </c>
      <c r="M2" s="3" t="s">
        <v>115</v>
      </c>
      <c r="N2" s="3">
        <f>SUM(I2:I4)</f>
        <v>270</v>
      </c>
      <c r="O2" s="3">
        <f>SUM(J2:J4)</f>
        <v>94.8</v>
      </c>
      <c r="P2" s="9">
        <v>1</v>
      </c>
      <c r="Q2" s="10">
        <v>0.85</v>
      </c>
      <c r="R2" s="10">
        <f>O2/N2</f>
        <v>0.3511111111111111</v>
      </c>
      <c r="T2" s="3" t="s">
        <v>121</v>
      </c>
      <c r="U2" s="3">
        <f t="shared" ref="U2:U20" si="0">SUM(N2:N3)</f>
        <v>540</v>
      </c>
      <c r="V2" s="3">
        <f t="shared" ref="V2:V20" si="1">SUM(O2:O3)</f>
        <v>219.6</v>
      </c>
      <c r="W2" s="9">
        <v>1</v>
      </c>
      <c r="X2" s="10">
        <v>0.85</v>
      </c>
      <c r="Y2" s="23">
        <f>(V2/U2)</f>
        <v>0.40666666666666668</v>
      </c>
    </row>
    <row r="3" spans="1:25" x14ac:dyDescent="0.35">
      <c r="A3" s="7">
        <v>2</v>
      </c>
      <c r="B3" s="3" t="s">
        <v>59</v>
      </c>
      <c r="C3" s="4">
        <v>45951</v>
      </c>
      <c r="D3" s="3" t="str">
        <f>'[1]Medicion Base'!C3</f>
        <v>B03</v>
      </c>
      <c r="E3" s="3">
        <v>2</v>
      </c>
      <c r="F3" s="16">
        <f>'[1]Medicion Base'!E3</f>
        <v>0.25972222222222202</v>
      </c>
      <c r="G3" s="3" t="s">
        <v>78</v>
      </c>
      <c r="H3" s="3" t="s">
        <v>33</v>
      </c>
      <c r="I3" s="3">
        <f>VLOOKUP(E3,Hoja1!E:F,2,)</f>
        <v>90</v>
      </c>
      <c r="J3" s="3">
        <f>VLOOKUP(H3,Hoja1!A:C,3,)</f>
        <v>9</v>
      </c>
      <c r="K3" s="9">
        <f t="shared" ref="K3:K14" si="2">J3/I3</f>
        <v>0.1</v>
      </c>
      <c r="M3" s="3" t="s">
        <v>18</v>
      </c>
      <c r="N3" s="3">
        <f>SUM(I5:I7)</f>
        <v>270</v>
      </c>
      <c r="O3" s="3">
        <f>SUM(J5:J7)</f>
        <v>124.8</v>
      </c>
      <c r="P3" s="9">
        <v>1</v>
      </c>
      <c r="Q3" s="10">
        <v>0.85</v>
      </c>
      <c r="R3" s="10">
        <f>O3/N3</f>
        <v>0.4622222222222222</v>
      </c>
      <c r="T3" s="3" t="s">
        <v>19</v>
      </c>
      <c r="U3" s="3">
        <f t="shared" si="0"/>
        <v>450</v>
      </c>
      <c r="V3" s="3">
        <f t="shared" si="1"/>
        <v>222.6</v>
      </c>
      <c r="W3" s="9">
        <v>1</v>
      </c>
      <c r="X3" s="10">
        <v>0.85</v>
      </c>
      <c r="Y3" s="23">
        <f>(V3/U3)</f>
        <v>0.49466666666666664</v>
      </c>
    </row>
    <row r="4" spans="1:25" x14ac:dyDescent="0.35">
      <c r="A4" s="7">
        <v>3</v>
      </c>
      <c r="B4" s="3" t="s">
        <v>59</v>
      </c>
      <c r="C4" s="4">
        <v>45951</v>
      </c>
      <c r="D4" s="3" t="str">
        <f>'[1]Medicion Base'!C4</f>
        <v>B03</v>
      </c>
      <c r="E4" s="3">
        <v>2</v>
      </c>
      <c r="F4" s="16">
        <f>'[1]Medicion Base'!E4</f>
        <v>0.265277777777778</v>
      </c>
      <c r="G4" s="3" t="s">
        <v>79</v>
      </c>
      <c r="H4" s="3" t="s">
        <v>34</v>
      </c>
      <c r="I4" s="3">
        <f>VLOOKUP(E4,Hoja1!E:F,2,)</f>
        <v>90</v>
      </c>
      <c r="J4" s="3">
        <f>VLOOKUP(H4,Hoja1!A:C,3,)</f>
        <v>19.8</v>
      </c>
      <c r="K4" s="9">
        <f t="shared" si="2"/>
        <v>0.22</v>
      </c>
      <c r="M4" s="3" t="s">
        <v>20</v>
      </c>
      <c r="N4" s="3">
        <f>SUM(I8:I9)</f>
        <v>180</v>
      </c>
      <c r="O4" s="3">
        <f>SUM(J8:J9)</f>
        <v>97.8</v>
      </c>
      <c r="P4" s="9">
        <v>1</v>
      </c>
      <c r="Q4" s="10">
        <v>0.85</v>
      </c>
      <c r="R4" s="10">
        <f>O4/N4</f>
        <v>0.54333333333333333</v>
      </c>
      <c r="T4" s="3" t="s">
        <v>21</v>
      </c>
      <c r="U4" s="3">
        <f t="shared" si="0"/>
        <v>450</v>
      </c>
      <c r="V4" s="3">
        <f t="shared" si="1"/>
        <v>164.39999999999998</v>
      </c>
      <c r="W4" s="9">
        <v>1</v>
      </c>
      <c r="X4" s="10">
        <v>0.85</v>
      </c>
      <c r="Y4" s="23">
        <f>(V4/U4)</f>
        <v>0.36533333333333329</v>
      </c>
    </row>
    <row r="5" spans="1:25" x14ac:dyDescent="0.35">
      <c r="A5" s="7">
        <v>4</v>
      </c>
      <c r="B5" s="3" t="s">
        <v>59</v>
      </c>
      <c r="C5" s="4">
        <v>45951</v>
      </c>
      <c r="D5" s="3" t="str">
        <f>'[1]Medicion Base'!C5</f>
        <v>B03</v>
      </c>
      <c r="E5" s="3">
        <v>2</v>
      </c>
      <c r="F5" s="16">
        <f>'[1]Medicion Base'!E5</f>
        <v>0.27430555555555602</v>
      </c>
      <c r="G5" s="3" t="s">
        <v>80</v>
      </c>
      <c r="H5" s="3" t="s">
        <v>28</v>
      </c>
      <c r="I5" s="3">
        <f>VLOOKUP(E5,Hoja1!E:F,2,)</f>
        <v>90</v>
      </c>
      <c r="J5" s="3">
        <f>VLOOKUP(H5,Hoja1!A:C,3,)</f>
        <v>78</v>
      </c>
      <c r="K5" s="9">
        <f t="shared" si="2"/>
        <v>0.8666666666666667</v>
      </c>
      <c r="M5" s="3" t="s">
        <v>23</v>
      </c>
      <c r="N5" s="3">
        <f>SUM(I10:I12)</f>
        <v>270</v>
      </c>
      <c r="O5" s="3">
        <f>SUM(J10:J12)</f>
        <v>66.599999999999994</v>
      </c>
      <c r="P5" s="9">
        <v>1</v>
      </c>
      <c r="Q5" s="10">
        <v>0.85</v>
      </c>
      <c r="R5" s="10">
        <f>O5/N5</f>
        <v>0.24666666666666665</v>
      </c>
      <c r="T5" s="3" t="s">
        <v>24</v>
      </c>
      <c r="U5" s="3">
        <f t="shared" si="0"/>
        <v>540</v>
      </c>
      <c r="V5" s="3">
        <f t="shared" si="1"/>
        <v>156.6</v>
      </c>
      <c r="W5" s="9">
        <v>1</v>
      </c>
      <c r="X5" s="10">
        <v>0.85</v>
      </c>
      <c r="Y5" s="23">
        <f t="shared" ref="Y5:Y11" si="3">(V5/U5)</f>
        <v>0.28999999999999998</v>
      </c>
    </row>
    <row r="6" spans="1:25" x14ac:dyDescent="0.35">
      <c r="A6" s="7">
        <v>5</v>
      </c>
      <c r="B6" s="3" t="s">
        <v>59</v>
      </c>
      <c r="C6" s="4">
        <v>45951</v>
      </c>
      <c r="D6" s="3" t="str">
        <f>'[1]Medicion Base'!C6</f>
        <v>B03</v>
      </c>
      <c r="E6" s="3">
        <v>2</v>
      </c>
      <c r="F6" s="16">
        <f>'[1]Medicion Base'!E6</f>
        <v>0.27986111111111101</v>
      </c>
      <c r="G6" s="3" t="s">
        <v>81</v>
      </c>
      <c r="H6" s="3" t="s">
        <v>34</v>
      </c>
      <c r="I6" s="3">
        <f>VLOOKUP(E6,Hoja1!E:F,2,)</f>
        <v>90</v>
      </c>
      <c r="J6" s="3">
        <f>VLOOKUP(H6,Hoja1!A:C,3,)</f>
        <v>19.8</v>
      </c>
      <c r="K6" s="9">
        <f t="shared" si="2"/>
        <v>0.22</v>
      </c>
      <c r="M6" s="3" t="s">
        <v>25</v>
      </c>
      <c r="N6" s="3">
        <f>SUM(I13:I15)</f>
        <v>270</v>
      </c>
      <c r="O6" s="3">
        <f>SUM(J13:J15)</f>
        <v>90</v>
      </c>
      <c r="P6" s="9">
        <v>1</v>
      </c>
      <c r="Q6" s="10">
        <v>0.85</v>
      </c>
      <c r="R6" s="10">
        <f t="shared" ref="R6:R11" si="4">O6/N6</f>
        <v>0.33333333333333331</v>
      </c>
      <c r="T6" s="3" t="s">
        <v>122</v>
      </c>
      <c r="U6" s="3">
        <f t="shared" si="0"/>
        <v>810</v>
      </c>
      <c r="V6" s="3">
        <f t="shared" si="1"/>
        <v>270</v>
      </c>
      <c r="W6" s="9">
        <v>1</v>
      </c>
      <c r="X6" s="10">
        <v>0.85</v>
      </c>
      <c r="Y6" s="23">
        <f t="shared" si="3"/>
        <v>0.33333333333333331</v>
      </c>
    </row>
    <row r="7" spans="1:25" x14ac:dyDescent="0.35">
      <c r="A7" s="7">
        <v>6</v>
      </c>
      <c r="B7" s="3" t="s">
        <v>59</v>
      </c>
      <c r="C7" s="4">
        <v>45951</v>
      </c>
      <c r="D7" s="3" t="str">
        <f>'[1]Medicion Base'!C7</f>
        <v>B03</v>
      </c>
      <c r="E7" s="3">
        <v>2</v>
      </c>
      <c r="F7" s="16">
        <f>'[1]Medicion Base'!E7</f>
        <v>0.29027777777777802</v>
      </c>
      <c r="G7" s="3" t="s">
        <v>82</v>
      </c>
      <c r="H7" s="3">
        <v>2</v>
      </c>
      <c r="I7" s="3">
        <f>VLOOKUP(E7,Hoja1!E:F,2,)</f>
        <v>90</v>
      </c>
      <c r="J7" s="3">
        <f>VLOOKUP(H7,Hoja1!A:C,3,)</f>
        <v>27</v>
      </c>
      <c r="K7" s="9">
        <f t="shared" si="2"/>
        <v>0.3</v>
      </c>
      <c r="M7" s="3" t="s">
        <v>116</v>
      </c>
      <c r="N7" s="3">
        <f>SUM(I16:I21)</f>
        <v>540</v>
      </c>
      <c r="O7" s="3">
        <f>SUM(J16:J21)</f>
        <v>180</v>
      </c>
      <c r="P7" s="9">
        <v>1</v>
      </c>
      <c r="Q7" s="10">
        <v>0.85</v>
      </c>
      <c r="R7" s="10">
        <f t="shared" si="4"/>
        <v>0.33333333333333331</v>
      </c>
      <c r="T7" s="3" t="s">
        <v>123</v>
      </c>
      <c r="U7" s="3">
        <f t="shared" si="0"/>
        <v>720</v>
      </c>
      <c r="V7" s="3">
        <f t="shared" si="1"/>
        <v>253.8</v>
      </c>
      <c r="W7" s="9">
        <v>1</v>
      </c>
      <c r="X7" s="10">
        <v>0.85</v>
      </c>
      <c r="Y7" s="23">
        <f t="shared" si="3"/>
        <v>0.35250000000000004</v>
      </c>
    </row>
    <row r="8" spans="1:25" x14ac:dyDescent="0.35">
      <c r="A8" s="7">
        <v>7</v>
      </c>
      <c r="B8" s="3" t="s">
        <v>59</v>
      </c>
      <c r="C8" s="4">
        <v>45951</v>
      </c>
      <c r="D8" s="3" t="str">
        <f>'[1]Medicion Base'!C8</f>
        <v>B03</v>
      </c>
      <c r="E8" s="3">
        <v>2</v>
      </c>
      <c r="F8" s="16">
        <f>'[1]Medicion Base'!E8</f>
        <v>0.30208333333333298</v>
      </c>
      <c r="G8" s="3" t="s">
        <v>83</v>
      </c>
      <c r="H8" s="3" t="s">
        <v>28</v>
      </c>
      <c r="I8" s="3">
        <f>VLOOKUP(E8,Hoja1!E:F,2,)</f>
        <v>90</v>
      </c>
      <c r="J8" s="3">
        <f>VLOOKUP(H8,Hoja1!A:C,3,)</f>
        <v>78</v>
      </c>
      <c r="K8" s="9">
        <f t="shared" si="2"/>
        <v>0.8666666666666667</v>
      </c>
      <c r="M8" s="3" t="s">
        <v>117</v>
      </c>
      <c r="N8" s="3">
        <f>SUM(I22:I23)</f>
        <v>180</v>
      </c>
      <c r="O8" s="3">
        <f>SUM(J22:J23)</f>
        <v>73.8</v>
      </c>
      <c r="P8" s="9">
        <v>1</v>
      </c>
      <c r="Q8" s="10">
        <v>0.85</v>
      </c>
      <c r="R8" s="10">
        <f t="shared" si="4"/>
        <v>0.41</v>
      </c>
      <c r="T8" s="3" t="s">
        <v>124</v>
      </c>
      <c r="U8" s="3">
        <f t="shared" si="0"/>
        <v>450</v>
      </c>
      <c r="V8" s="3">
        <f t="shared" si="1"/>
        <v>163.80000000000001</v>
      </c>
      <c r="W8" s="9">
        <v>1</v>
      </c>
      <c r="X8" s="10">
        <v>0.85</v>
      </c>
      <c r="Y8" s="23">
        <f t="shared" si="3"/>
        <v>0.36400000000000005</v>
      </c>
    </row>
    <row r="9" spans="1:25" x14ac:dyDescent="0.35">
      <c r="A9" s="7">
        <v>8</v>
      </c>
      <c r="B9" s="3" t="s">
        <v>59</v>
      </c>
      <c r="C9" s="4">
        <v>45951</v>
      </c>
      <c r="D9" s="3" t="str">
        <f>'[1]Medicion Base'!C9</f>
        <v>B03</v>
      </c>
      <c r="E9" s="3">
        <v>2</v>
      </c>
      <c r="F9" s="16">
        <f>'[1]Medicion Base'!E9</f>
        <v>0.30833333333333302</v>
      </c>
      <c r="G9" s="16" t="s">
        <v>84</v>
      </c>
      <c r="H9" s="3" t="s">
        <v>34</v>
      </c>
      <c r="I9" s="3">
        <f>VLOOKUP(E9,Hoja1!E:F,2,)</f>
        <v>90</v>
      </c>
      <c r="J9" s="3">
        <f>VLOOKUP(H9,Hoja1!A:C,3,)</f>
        <v>19.8</v>
      </c>
      <c r="K9" s="9">
        <f t="shared" si="2"/>
        <v>0.22</v>
      </c>
      <c r="M9" s="3" t="s">
        <v>118</v>
      </c>
      <c r="N9" s="3">
        <f>SUM(I24:I26)</f>
        <v>270</v>
      </c>
      <c r="O9" s="3">
        <f>SUM(J24:J26)</f>
        <v>90</v>
      </c>
      <c r="P9" s="9">
        <v>1</v>
      </c>
      <c r="Q9" s="10">
        <v>0.85</v>
      </c>
      <c r="R9" s="10">
        <f t="shared" si="4"/>
        <v>0.33333333333333331</v>
      </c>
      <c r="T9" s="3" t="s">
        <v>125</v>
      </c>
      <c r="U9" s="3">
        <f t="shared" si="0"/>
        <v>450</v>
      </c>
      <c r="V9" s="3">
        <f t="shared" si="1"/>
        <v>163.80000000000001</v>
      </c>
      <c r="W9" s="9">
        <v>1</v>
      </c>
      <c r="X9" s="10">
        <v>0.85</v>
      </c>
      <c r="Y9" s="23">
        <f t="shared" si="3"/>
        <v>0.36400000000000005</v>
      </c>
    </row>
    <row r="10" spans="1:25" x14ac:dyDescent="0.35">
      <c r="A10" s="7"/>
      <c r="B10" s="3" t="s">
        <v>59</v>
      </c>
      <c r="C10" s="4">
        <v>45951</v>
      </c>
      <c r="D10" s="3" t="str">
        <f>'[1]Medicion Base'!C10</f>
        <v>B03</v>
      </c>
      <c r="E10" s="3">
        <v>2</v>
      </c>
      <c r="F10" s="16">
        <f>'[1]Medicion Base'!E10</f>
        <v>0.31388888888888899</v>
      </c>
      <c r="G10" s="7" t="s">
        <v>85</v>
      </c>
      <c r="H10" s="7" t="s">
        <v>34</v>
      </c>
      <c r="I10" s="3">
        <f>VLOOKUP(E10,Hoja1!E:F,2,)</f>
        <v>90</v>
      </c>
      <c r="J10" s="3">
        <f>VLOOKUP(H10,Hoja1!A:C,3,)</f>
        <v>19.8</v>
      </c>
      <c r="K10" s="9">
        <f>J10/I10</f>
        <v>0.22</v>
      </c>
      <c r="M10" s="3" t="s">
        <v>60</v>
      </c>
      <c r="N10" s="3">
        <f>SUM(I27:I28)</f>
        <v>180</v>
      </c>
      <c r="O10" s="3">
        <f>SUM(J27:J28)</f>
        <v>73.8</v>
      </c>
      <c r="P10" s="9">
        <v>1</v>
      </c>
      <c r="Q10" s="10">
        <v>0.85</v>
      </c>
      <c r="R10" s="10">
        <f t="shared" si="4"/>
        <v>0.41</v>
      </c>
      <c r="T10" s="3" t="s">
        <v>70</v>
      </c>
      <c r="U10" s="3">
        <f t="shared" si="0"/>
        <v>630</v>
      </c>
      <c r="V10" s="3">
        <f t="shared" si="1"/>
        <v>118.8</v>
      </c>
      <c r="W10" s="9">
        <v>1</v>
      </c>
      <c r="X10" s="10">
        <v>0.85</v>
      </c>
      <c r="Y10" s="23">
        <f t="shared" si="3"/>
        <v>0.18857142857142856</v>
      </c>
    </row>
    <row r="11" spans="1:25" x14ac:dyDescent="0.35">
      <c r="A11" s="7">
        <v>10</v>
      </c>
      <c r="B11" s="3" t="s">
        <v>59</v>
      </c>
      <c r="C11" s="4">
        <v>45951</v>
      </c>
      <c r="D11" s="3" t="str">
        <f>'[1]Medicion Base'!C11</f>
        <v>B03</v>
      </c>
      <c r="E11" s="3">
        <v>2</v>
      </c>
      <c r="F11" s="16">
        <f>'[1]Medicion Base'!E11</f>
        <v>0.31597222222222199</v>
      </c>
      <c r="G11" s="7" t="s">
        <v>86</v>
      </c>
      <c r="H11" s="7" t="s">
        <v>34</v>
      </c>
      <c r="I11" s="3">
        <f>VLOOKUP(E11,Hoja1!E:F,2,)</f>
        <v>90</v>
      </c>
      <c r="J11" s="3">
        <f>VLOOKUP(H11,Hoja1!A:C,3,)</f>
        <v>19.8</v>
      </c>
      <c r="K11" s="9">
        <f t="shared" si="2"/>
        <v>0.22</v>
      </c>
      <c r="M11" s="3" t="s">
        <v>61</v>
      </c>
      <c r="N11" s="3">
        <f>SUM(I29:I33)</f>
        <v>450</v>
      </c>
      <c r="O11" s="3">
        <f>SUM(J29:J33)</f>
        <v>45</v>
      </c>
      <c r="P11" s="9">
        <v>1</v>
      </c>
      <c r="Q11" s="10">
        <v>0.85</v>
      </c>
      <c r="R11" s="10">
        <f t="shared" si="4"/>
        <v>0.1</v>
      </c>
      <c r="T11" s="3" t="s">
        <v>71</v>
      </c>
      <c r="U11" s="3">
        <f t="shared" si="0"/>
        <v>720</v>
      </c>
      <c r="V11" s="3">
        <f t="shared" si="1"/>
        <v>104.4</v>
      </c>
      <c r="W11" s="9">
        <v>1</v>
      </c>
      <c r="X11" s="10">
        <v>0.85</v>
      </c>
      <c r="Y11" s="23">
        <f t="shared" si="3"/>
        <v>0.14500000000000002</v>
      </c>
    </row>
    <row r="12" spans="1:25" x14ac:dyDescent="0.35">
      <c r="A12" s="7">
        <v>11</v>
      </c>
      <c r="B12" s="3" t="s">
        <v>59</v>
      </c>
      <c r="C12" s="4">
        <v>45951</v>
      </c>
      <c r="D12" s="3" t="str">
        <f>'[1]Medicion Base'!C12</f>
        <v>B03</v>
      </c>
      <c r="E12" s="3">
        <v>2</v>
      </c>
      <c r="F12" s="16">
        <f>'[1]Medicion Base'!E12</f>
        <v>0.32430555555555601</v>
      </c>
      <c r="G12" s="7" t="s">
        <v>87</v>
      </c>
      <c r="H12" s="7">
        <v>2</v>
      </c>
      <c r="I12" s="3">
        <f>VLOOKUP(E12,Hoja1!E:F,2,)</f>
        <v>90</v>
      </c>
      <c r="J12" s="3">
        <f>VLOOKUP(H12,Hoja1!A:C,3,)</f>
        <v>27</v>
      </c>
      <c r="K12" s="9">
        <f t="shared" si="2"/>
        <v>0.3</v>
      </c>
      <c r="M12" s="3" t="s">
        <v>62</v>
      </c>
      <c r="N12" s="3">
        <f>SUM(I34:I36)</f>
        <v>270</v>
      </c>
      <c r="O12" s="3">
        <f>SUM(J34:J36)</f>
        <v>59.400000000000006</v>
      </c>
      <c r="P12" s="9">
        <v>1</v>
      </c>
      <c r="Q12" s="10">
        <v>0.85</v>
      </c>
      <c r="R12" s="10">
        <f t="shared" ref="R12:R13" si="5">O12/N12</f>
        <v>0.22000000000000003</v>
      </c>
      <c r="T12" s="22" t="s">
        <v>72</v>
      </c>
      <c r="U12" s="3">
        <f t="shared" si="0"/>
        <v>720</v>
      </c>
      <c r="V12" s="3">
        <f t="shared" si="1"/>
        <v>158.4</v>
      </c>
      <c r="W12" s="9">
        <v>1</v>
      </c>
      <c r="X12" s="10">
        <v>0.85</v>
      </c>
      <c r="Y12" s="23">
        <f t="shared" ref="Y12:Y20" si="6">(V12/U12)</f>
        <v>0.22</v>
      </c>
    </row>
    <row r="13" spans="1:25" x14ac:dyDescent="0.35">
      <c r="A13" s="7">
        <v>12</v>
      </c>
      <c r="B13" s="3" t="s">
        <v>59</v>
      </c>
      <c r="C13" s="4">
        <v>45951</v>
      </c>
      <c r="D13" s="3" t="str">
        <f>'[1]Medicion Base'!C13</f>
        <v>B03</v>
      </c>
      <c r="E13" s="3">
        <v>2</v>
      </c>
      <c r="F13" s="16">
        <f>'[1]Medicion Base'!E13</f>
        <v>0.33958333333333302</v>
      </c>
      <c r="G13" s="7" t="s">
        <v>88</v>
      </c>
      <c r="H13" s="7">
        <v>2</v>
      </c>
      <c r="I13" s="3">
        <f>VLOOKUP(E13,Hoja1!E:F,2,)</f>
        <v>90</v>
      </c>
      <c r="J13" s="3">
        <f>VLOOKUP(H13,Hoja1!A:C,3,)</f>
        <v>27</v>
      </c>
      <c r="K13" s="9">
        <f t="shared" si="2"/>
        <v>0.3</v>
      </c>
      <c r="M13" s="3" t="s">
        <v>63</v>
      </c>
      <c r="N13" s="3">
        <f>SUM(I37:I41)</f>
        <v>450</v>
      </c>
      <c r="O13" s="3">
        <f>SUM(J37:J42)</f>
        <v>99</v>
      </c>
      <c r="P13" s="9">
        <v>1</v>
      </c>
      <c r="Q13" s="10">
        <v>0.85</v>
      </c>
      <c r="R13" s="10">
        <f t="shared" si="5"/>
        <v>0.22</v>
      </c>
      <c r="T13" s="22" t="s">
        <v>73</v>
      </c>
      <c r="U13" s="3">
        <f t="shared" si="0"/>
        <v>630</v>
      </c>
      <c r="V13" s="3">
        <f t="shared" si="1"/>
        <v>127.8</v>
      </c>
      <c r="W13" s="9">
        <v>1</v>
      </c>
      <c r="X13" s="10">
        <v>0.85</v>
      </c>
      <c r="Y13" s="23">
        <f t="shared" si="6"/>
        <v>0.20285714285714285</v>
      </c>
    </row>
    <row r="14" spans="1:25" x14ac:dyDescent="0.35">
      <c r="A14" s="7">
        <v>13</v>
      </c>
      <c r="B14" s="3" t="s">
        <v>59</v>
      </c>
      <c r="C14" s="4">
        <v>45951</v>
      </c>
      <c r="D14" s="3" t="str">
        <f>'[1]Medicion Base'!C14</f>
        <v>B03</v>
      </c>
      <c r="E14" s="3">
        <v>2</v>
      </c>
      <c r="F14" s="16">
        <f>'[1]Medicion Base'!E14</f>
        <v>0.34027777777777801</v>
      </c>
      <c r="G14" s="7" t="s">
        <v>89</v>
      </c>
      <c r="H14" s="7" t="s">
        <v>33</v>
      </c>
      <c r="I14" s="3">
        <f>VLOOKUP(E14,Hoja1!E:F,2,)</f>
        <v>90</v>
      </c>
      <c r="J14" s="3">
        <f>VLOOKUP(H14,Hoja1!A:C,3,)</f>
        <v>9</v>
      </c>
      <c r="K14" s="9">
        <f t="shared" si="2"/>
        <v>0.1</v>
      </c>
      <c r="M14" s="3" t="s">
        <v>64</v>
      </c>
      <c r="N14" s="3">
        <f>SUM(I43:I44)</f>
        <v>180</v>
      </c>
      <c r="O14" s="3">
        <f>SUM(J43:J44)</f>
        <v>28.8</v>
      </c>
      <c r="P14" s="9">
        <v>1</v>
      </c>
      <c r="Q14" s="10">
        <v>0.85</v>
      </c>
      <c r="R14" s="10">
        <f t="shared" ref="R14:R20" si="7">O14/N14</f>
        <v>0.16</v>
      </c>
      <c r="T14" s="22" t="s">
        <v>74</v>
      </c>
      <c r="U14" s="3">
        <f t="shared" si="0"/>
        <v>540</v>
      </c>
      <c r="V14" s="3">
        <f t="shared" si="1"/>
        <v>113.39999999999999</v>
      </c>
      <c r="W14" s="9">
        <v>1</v>
      </c>
      <c r="X14" s="10">
        <v>0.85</v>
      </c>
      <c r="Y14" s="23">
        <f t="shared" si="6"/>
        <v>0.21</v>
      </c>
    </row>
    <row r="15" spans="1:25" x14ac:dyDescent="0.35">
      <c r="A15" s="7">
        <v>14</v>
      </c>
      <c r="B15" s="3" t="s">
        <v>59</v>
      </c>
      <c r="C15" s="4">
        <v>45951</v>
      </c>
      <c r="D15" s="3" t="str">
        <f>'[1]Medicion Base'!C15</f>
        <v>B03</v>
      </c>
      <c r="E15" s="3">
        <v>2</v>
      </c>
      <c r="F15" s="16">
        <f>'[1]Medicion Base'!E15</f>
        <v>0.35138888888888897</v>
      </c>
      <c r="G15" s="7" t="s">
        <v>90</v>
      </c>
      <c r="H15" s="7">
        <v>3</v>
      </c>
      <c r="I15" s="3">
        <f>VLOOKUP(E15,Hoja1!E:F,2,)</f>
        <v>90</v>
      </c>
      <c r="J15" s="3">
        <f>VLOOKUP(H15,Hoja1!A:C,3,)</f>
        <v>54</v>
      </c>
      <c r="K15" s="9">
        <f t="shared" ref="K15:K30" si="8">J15/I15</f>
        <v>0.6</v>
      </c>
      <c r="M15" s="3" t="s">
        <v>65</v>
      </c>
      <c r="N15" s="3">
        <f>SUM(I45:I48)</f>
        <v>360</v>
      </c>
      <c r="O15" s="3">
        <f>SUM(J45:J51)</f>
        <v>84.6</v>
      </c>
      <c r="P15" s="9">
        <v>1</v>
      </c>
      <c r="Q15" s="10">
        <v>0.85</v>
      </c>
      <c r="R15" s="10">
        <f t="shared" si="7"/>
        <v>0.23499999999999999</v>
      </c>
      <c r="T15" s="22" t="s">
        <v>75</v>
      </c>
      <c r="U15" s="3">
        <f t="shared" si="0"/>
        <v>720</v>
      </c>
      <c r="V15" s="3">
        <f t="shared" si="1"/>
        <v>210.6</v>
      </c>
      <c r="W15" s="9">
        <v>1</v>
      </c>
      <c r="X15" s="10">
        <v>0.85</v>
      </c>
      <c r="Y15" s="23">
        <f t="shared" si="6"/>
        <v>0.29249999999999998</v>
      </c>
    </row>
    <row r="16" spans="1:25" x14ac:dyDescent="0.35">
      <c r="A16" s="7">
        <v>15</v>
      </c>
      <c r="B16" s="3" t="s">
        <v>59</v>
      </c>
      <c r="C16" s="4">
        <v>45951</v>
      </c>
      <c r="D16" s="3" t="str">
        <f>'[1]Medicion Base'!C16</f>
        <v>B03</v>
      </c>
      <c r="E16" s="3">
        <v>2</v>
      </c>
      <c r="F16" s="16">
        <f>'[1]Medicion Base'!E16</f>
        <v>0.359722222222222</v>
      </c>
      <c r="G16" s="7" t="s">
        <v>91</v>
      </c>
      <c r="H16" s="7">
        <v>3</v>
      </c>
      <c r="I16" s="24">
        <f>VLOOKUP(E16,Hoja1!E:F,2,)</f>
        <v>90</v>
      </c>
      <c r="J16" s="3">
        <f>VLOOKUP(H16,Hoja1!A:C,3,)</f>
        <v>54</v>
      </c>
      <c r="K16" s="9">
        <f t="shared" si="8"/>
        <v>0.6</v>
      </c>
      <c r="M16" s="3" t="s">
        <v>68</v>
      </c>
      <c r="N16" s="3">
        <f>SUM(I52:I55)</f>
        <v>360</v>
      </c>
      <c r="O16" s="3">
        <f>SUM(J52:J55)</f>
        <v>126</v>
      </c>
      <c r="P16" s="9">
        <v>1</v>
      </c>
      <c r="Q16" s="10">
        <v>0.85</v>
      </c>
      <c r="R16" s="10">
        <f t="shared" si="7"/>
        <v>0.35</v>
      </c>
      <c r="T16" s="22" t="s">
        <v>126</v>
      </c>
      <c r="U16" s="3">
        <f t="shared" si="0"/>
        <v>540</v>
      </c>
      <c r="V16" s="3">
        <f t="shared" si="1"/>
        <v>216</v>
      </c>
      <c r="W16" s="9">
        <v>1</v>
      </c>
      <c r="X16" s="10">
        <v>0.85</v>
      </c>
      <c r="Y16" s="23">
        <f t="shared" si="6"/>
        <v>0.4</v>
      </c>
    </row>
    <row r="17" spans="1:25" x14ac:dyDescent="0.35">
      <c r="A17" s="7">
        <v>16</v>
      </c>
      <c r="B17" s="3" t="s">
        <v>59</v>
      </c>
      <c r="C17" s="4">
        <v>45951</v>
      </c>
      <c r="D17" s="3" t="str">
        <f>'[1]Medicion Base'!C17</f>
        <v>B03</v>
      </c>
      <c r="E17" s="3">
        <v>2</v>
      </c>
      <c r="F17" s="16">
        <f>'[1]Medicion Base'!E17</f>
        <v>0.359722222222222</v>
      </c>
      <c r="G17" s="7" t="s">
        <v>78</v>
      </c>
      <c r="H17" s="7">
        <v>2</v>
      </c>
      <c r="I17" s="24">
        <f>VLOOKUP(E17,Hoja1!E:F,2,)</f>
        <v>90</v>
      </c>
      <c r="J17" s="3">
        <f>VLOOKUP(H17,Hoja1!A:C,3,)</f>
        <v>27</v>
      </c>
      <c r="K17" s="9">
        <f t="shared" si="8"/>
        <v>0.3</v>
      </c>
      <c r="M17" s="3" t="s">
        <v>69</v>
      </c>
      <c r="N17" s="3">
        <f>SUM(I54:I55)</f>
        <v>180</v>
      </c>
      <c r="O17" s="3">
        <f t="shared" ref="O17:O18" si="9">SUM(J24:J26)</f>
        <v>90</v>
      </c>
      <c r="P17" s="9">
        <v>1</v>
      </c>
      <c r="Q17" s="10">
        <v>0.85</v>
      </c>
      <c r="R17" s="10">
        <f t="shared" si="7"/>
        <v>0.5</v>
      </c>
      <c r="T17" s="22" t="s">
        <v>127</v>
      </c>
      <c r="U17" s="3">
        <f t="shared" si="0"/>
        <v>540</v>
      </c>
      <c r="V17" s="3">
        <f t="shared" si="1"/>
        <v>180</v>
      </c>
      <c r="W17" s="9">
        <v>1</v>
      </c>
      <c r="X17" s="10">
        <v>0.85</v>
      </c>
      <c r="Y17" s="23">
        <f t="shared" si="6"/>
        <v>0.33333333333333331</v>
      </c>
    </row>
    <row r="18" spans="1:25" x14ac:dyDescent="0.35">
      <c r="A18" s="7">
        <v>17</v>
      </c>
      <c r="B18" s="3" t="s">
        <v>59</v>
      </c>
      <c r="C18" s="4">
        <v>45951</v>
      </c>
      <c r="D18" s="3" t="str">
        <f>'[1]Medicion Base'!C18</f>
        <v>B03</v>
      </c>
      <c r="E18" s="3">
        <v>2</v>
      </c>
      <c r="F18" s="16">
        <f>'[1]Medicion Base'!E18</f>
        <v>0.359722222222222</v>
      </c>
      <c r="G18" s="7" t="s">
        <v>92</v>
      </c>
      <c r="H18" s="7" t="s">
        <v>33</v>
      </c>
      <c r="I18" s="24">
        <f>VLOOKUP(E18,Hoja1!E:F,2,)</f>
        <v>90</v>
      </c>
      <c r="J18" s="3">
        <f>VLOOKUP(H18,Hoja1!A:C,3,)</f>
        <v>9</v>
      </c>
      <c r="K18" s="9">
        <f t="shared" si="8"/>
        <v>0.1</v>
      </c>
      <c r="M18" s="3" t="s">
        <v>66</v>
      </c>
      <c r="N18" s="3">
        <f>SUM(I56:I59)</f>
        <v>360</v>
      </c>
      <c r="O18" s="3">
        <f t="shared" si="9"/>
        <v>90</v>
      </c>
      <c r="P18" s="9">
        <v>1</v>
      </c>
      <c r="Q18" s="10">
        <v>0.85</v>
      </c>
      <c r="R18" s="10">
        <f t="shared" si="7"/>
        <v>0.25</v>
      </c>
      <c r="T18" s="22" t="s">
        <v>76</v>
      </c>
      <c r="U18" s="3">
        <f t="shared" si="0"/>
        <v>540</v>
      </c>
      <c r="V18" s="3">
        <f t="shared" si="1"/>
        <v>162</v>
      </c>
      <c r="W18" s="9">
        <v>1</v>
      </c>
      <c r="X18" s="10">
        <v>0.85</v>
      </c>
      <c r="Y18" s="23">
        <f t="shared" si="6"/>
        <v>0.3</v>
      </c>
    </row>
    <row r="19" spans="1:25" x14ac:dyDescent="0.35">
      <c r="A19" s="7">
        <v>18</v>
      </c>
      <c r="B19" s="3" t="s">
        <v>59</v>
      </c>
      <c r="C19" s="4">
        <v>45951</v>
      </c>
      <c r="D19" s="3" t="str">
        <f>'[1]Medicion Base'!C19</f>
        <v>B03</v>
      </c>
      <c r="E19" s="3">
        <v>2</v>
      </c>
      <c r="F19" s="16">
        <f>'[1]Medicion Base'!E19</f>
        <v>0.36666666666666697</v>
      </c>
      <c r="G19" s="7" t="s">
        <v>79</v>
      </c>
      <c r="H19" s="7">
        <v>3</v>
      </c>
      <c r="I19" s="24">
        <f>VLOOKUP(E19,Hoja1!E:F,2,)</f>
        <v>90</v>
      </c>
      <c r="J19" s="3">
        <f>VLOOKUP(H19,Hoja1!A:C,3,)</f>
        <v>54</v>
      </c>
      <c r="K19" s="9">
        <f t="shared" si="8"/>
        <v>0.6</v>
      </c>
      <c r="M19" s="3" t="s">
        <v>67</v>
      </c>
      <c r="N19" s="3">
        <f t="shared" ref="N19" si="10">SUM(I33:I34)</f>
        <v>180</v>
      </c>
      <c r="O19" s="3">
        <f>SUM(J60:J62)</f>
        <v>72</v>
      </c>
      <c r="P19" s="9">
        <v>1</v>
      </c>
      <c r="Q19" s="10">
        <v>0.85</v>
      </c>
      <c r="R19" s="10">
        <f t="shared" si="7"/>
        <v>0.4</v>
      </c>
      <c r="T19" s="22" t="s">
        <v>128</v>
      </c>
      <c r="U19" s="3">
        <f t="shared" si="0"/>
        <v>270</v>
      </c>
      <c r="V19" s="3">
        <f t="shared" si="1"/>
        <v>99</v>
      </c>
      <c r="W19" s="9">
        <v>1</v>
      </c>
      <c r="X19" s="10">
        <v>0.85</v>
      </c>
      <c r="Y19" s="23">
        <f t="shared" si="6"/>
        <v>0.36666666666666664</v>
      </c>
    </row>
    <row r="20" spans="1:25" x14ac:dyDescent="0.35">
      <c r="A20" s="7">
        <v>19</v>
      </c>
      <c r="B20" s="3" t="s">
        <v>59</v>
      </c>
      <c r="C20" s="4">
        <v>45951</v>
      </c>
      <c r="D20" s="3" t="str">
        <f>'[1]Medicion Base'!C20</f>
        <v>B03</v>
      </c>
      <c r="E20" s="3">
        <v>2</v>
      </c>
      <c r="F20" s="16">
        <f>'[1]Medicion Base'!E20</f>
        <v>0.37152777777777801</v>
      </c>
      <c r="G20" s="7" t="s">
        <v>93</v>
      </c>
      <c r="H20" s="7">
        <v>2</v>
      </c>
      <c r="I20" s="24">
        <f>VLOOKUP(E20,Hoja1!E:F,2,)</f>
        <v>90</v>
      </c>
      <c r="J20" s="3">
        <f>VLOOKUP(H20,Hoja1!A:C,3,)</f>
        <v>27</v>
      </c>
      <c r="K20" s="9">
        <f t="shared" si="8"/>
        <v>0.3</v>
      </c>
      <c r="M20" s="3" t="s">
        <v>119</v>
      </c>
      <c r="N20" s="3">
        <f>SUM(I64)</f>
        <v>90</v>
      </c>
      <c r="O20" s="3">
        <f>SUM(J62:J64)</f>
        <v>27</v>
      </c>
      <c r="P20" s="9">
        <v>1</v>
      </c>
      <c r="Q20" s="10">
        <v>0.85</v>
      </c>
      <c r="R20" s="10">
        <f t="shared" si="7"/>
        <v>0.3</v>
      </c>
      <c r="T20" s="22" t="s">
        <v>129</v>
      </c>
      <c r="U20" s="3">
        <f t="shared" si="0"/>
        <v>90</v>
      </c>
      <c r="V20" s="3">
        <f t="shared" si="1"/>
        <v>27</v>
      </c>
      <c r="W20" s="9">
        <v>1</v>
      </c>
      <c r="X20" s="10">
        <v>0.85</v>
      </c>
      <c r="Y20" s="23">
        <f t="shared" si="6"/>
        <v>0.3</v>
      </c>
    </row>
    <row r="21" spans="1:25" x14ac:dyDescent="0.35">
      <c r="A21" s="7">
        <v>20</v>
      </c>
      <c r="B21" s="3" t="s">
        <v>59</v>
      </c>
      <c r="C21" s="4">
        <v>45951</v>
      </c>
      <c r="D21" s="3" t="str">
        <f>'[1]Medicion Base'!C21</f>
        <v>B03</v>
      </c>
      <c r="E21" s="3">
        <v>2</v>
      </c>
      <c r="F21" s="16">
        <f>'[1]Medicion Base'!E21</f>
        <v>0.37222222222222201</v>
      </c>
      <c r="G21" s="7" t="s">
        <v>94</v>
      </c>
      <c r="H21" s="7" t="s">
        <v>33</v>
      </c>
      <c r="I21" s="24">
        <f>VLOOKUP(E21,Hoja1!E:F,2,)</f>
        <v>90</v>
      </c>
      <c r="J21" s="3">
        <f>VLOOKUP(H21,Hoja1!A:C,3,)</f>
        <v>9</v>
      </c>
      <c r="K21" s="9">
        <f t="shared" si="8"/>
        <v>0.1</v>
      </c>
      <c r="M21" s="3" t="s">
        <v>120</v>
      </c>
      <c r="N21" s="3"/>
      <c r="O21" s="3"/>
      <c r="P21" s="9"/>
      <c r="Q21" s="10"/>
      <c r="R21" s="10"/>
    </row>
    <row r="22" spans="1:25" x14ac:dyDescent="0.35">
      <c r="A22" s="7">
        <v>21</v>
      </c>
      <c r="B22" s="3" t="s">
        <v>59</v>
      </c>
      <c r="C22" s="4">
        <v>45951</v>
      </c>
      <c r="D22" s="3" t="str">
        <f>'[1]Medicion Base'!C22</f>
        <v>B03</v>
      </c>
      <c r="E22" s="3">
        <v>2</v>
      </c>
      <c r="F22" s="16">
        <f>'[1]Medicion Base'!E22</f>
        <v>0.38888888888888901</v>
      </c>
      <c r="G22" s="7" t="s">
        <v>95</v>
      </c>
      <c r="H22" s="7">
        <v>3</v>
      </c>
      <c r="I22" s="24">
        <f>VLOOKUP(E22,Hoja1!E:F,2,)</f>
        <v>90</v>
      </c>
      <c r="J22" s="3">
        <f>VLOOKUP(H22,Hoja1!A:C,3,)</f>
        <v>54</v>
      </c>
      <c r="K22" s="9">
        <f t="shared" si="8"/>
        <v>0.6</v>
      </c>
      <c r="N22"/>
      <c r="O22"/>
      <c r="P22"/>
      <c r="Q22"/>
    </row>
    <row r="23" spans="1:25" x14ac:dyDescent="0.35">
      <c r="A23" s="7">
        <v>22</v>
      </c>
      <c r="B23" s="3" t="s">
        <v>59</v>
      </c>
      <c r="C23" s="4">
        <v>45951</v>
      </c>
      <c r="D23" s="3" t="str">
        <f>'[1]Medicion Base'!C23</f>
        <v>B03</v>
      </c>
      <c r="E23" s="3">
        <v>2</v>
      </c>
      <c r="F23" s="16">
        <f>'[1]Medicion Base'!E23</f>
        <v>0.39444444444444399</v>
      </c>
      <c r="G23" s="7" t="s">
        <v>96</v>
      </c>
      <c r="H23" s="7" t="s">
        <v>34</v>
      </c>
      <c r="I23" s="24">
        <f>VLOOKUP(E23,Hoja1!E:F,2,)</f>
        <v>90</v>
      </c>
      <c r="J23" s="3">
        <f>VLOOKUP(H23,Hoja1!A:C,3,)</f>
        <v>19.8</v>
      </c>
      <c r="K23" s="9">
        <f t="shared" si="8"/>
        <v>0.22</v>
      </c>
      <c r="N23"/>
      <c r="O23"/>
      <c r="P23"/>
      <c r="Q23"/>
    </row>
    <row r="24" spans="1:25" x14ac:dyDescent="0.35">
      <c r="A24" s="7">
        <v>23</v>
      </c>
      <c r="B24" s="3" t="s">
        <v>59</v>
      </c>
      <c r="C24" s="4">
        <v>45951</v>
      </c>
      <c r="D24" s="3" t="str">
        <f>'[1]Medicion Base'!C24</f>
        <v>B03</v>
      </c>
      <c r="E24" s="3">
        <v>2</v>
      </c>
      <c r="F24" s="16">
        <f>'[1]Medicion Base'!E24</f>
        <v>0.41180555555555598</v>
      </c>
      <c r="G24" s="7" t="s">
        <v>97</v>
      </c>
      <c r="H24" s="7">
        <v>3</v>
      </c>
      <c r="I24" s="24">
        <f>VLOOKUP(E24,Hoja1!E:F,2,)</f>
        <v>90</v>
      </c>
      <c r="J24" s="3">
        <f>VLOOKUP(H24,Hoja1!A:C,3,)</f>
        <v>54</v>
      </c>
      <c r="K24" s="9">
        <f t="shared" si="8"/>
        <v>0.6</v>
      </c>
      <c r="N24"/>
      <c r="O24"/>
      <c r="P24"/>
      <c r="Q24"/>
    </row>
    <row r="25" spans="1:25" x14ac:dyDescent="0.35">
      <c r="A25" s="7">
        <v>24</v>
      </c>
      <c r="B25" s="3" t="s">
        <v>59</v>
      </c>
      <c r="C25" s="4">
        <v>45951</v>
      </c>
      <c r="D25" s="3" t="str">
        <f>'[1]Medicion Base'!C25</f>
        <v>B03</v>
      </c>
      <c r="E25" s="3">
        <v>2</v>
      </c>
      <c r="F25" s="16">
        <f>'[1]Medicion Base'!E25</f>
        <v>0.41180555555555598</v>
      </c>
      <c r="G25" s="3" t="s">
        <v>98</v>
      </c>
      <c r="H25" s="3">
        <v>2</v>
      </c>
      <c r="I25" s="24">
        <f>VLOOKUP(E25,Hoja1!E:F,2,)</f>
        <v>90</v>
      </c>
      <c r="J25" s="3">
        <f>VLOOKUP(H25,Hoja1!A:C,3,)</f>
        <v>27</v>
      </c>
      <c r="K25" s="9">
        <f t="shared" si="8"/>
        <v>0.3</v>
      </c>
      <c r="N25"/>
      <c r="O25"/>
      <c r="P25"/>
      <c r="Q25"/>
    </row>
    <row r="26" spans="1:25" x14ac:dyDescent="0.35">
      <c r="A26" s="7">
        <v>25</v>
      </c>
      <c r="B26" s="3" t="s">
        <v>59</v>
      </c>
      <c r="C26" s="4">
        <v>45951</v>
      </c>
      <c r="D26" s="3" t="str">
        <f>'[1]Medicion Base'!C26</f>
        <v>B03</v>
      </c>
      <c r="E26" s="3">
        <v>2</v>
      </c>
      <c r="F26" s="16">
        <f>'[1]Medicion Base'!E26</f>
        <v>0.41458333333333303</v>
      </c>
      <c r="G26" s="3" t="s">
        <v>99</v>
      </c>
      <c r="H26" s="3" t="s">
        <v>33</v>
      </c>
      <c r="I26" s="24">
        <f>VLOOKUP(E26,Hoja1!E:F,2,)</f>
        <v>90</v>
      </c>
      <c r="J26" s="3">
        <f>VLOOKUP(H26,Hoja1!A:C,3,)</f>
        <v>9</v>
      </c>
      <c r="K26" s="9">
        <f t="shared" si="8"/>
        <v>0.1</v>
      </c>
      <c r="N26"/>
      <c r="O26"/>
      <c r="P26"/>
      <c r="Q26"/>
    </row>
    <row r="27" spans="1:25" x14ac:dyDescent="0.35">
      <c r="A27" s="7">
        <v>26</v>
      </c>
      <c r="B27" s="3" t="s">
        <v>59</v>
      </c>
      <c r="C27" s="4">
        <v>45951</v>
      </c>
      <c r="D27" s="3" t="str">
        <f>'[1]Medicion Base'!C27</f>
        <v>B03</v>
      </c>
      <c r="E27" s="3">
        <v>2</v>
      </c>
      <c r="F27" s="16">
        <f>'[1]Medicion Base'!E27</f>
        <v>0.422916666666667</v>
      </c>
      <c r="G27" s="3" t="s">
        <v>86</v>
      </c>
      <c r="H27" s="3">
        <v>3</v>
      </c>
      <c r="I27" s="24">
        <f>VLOOKUP(E27,Hoja1!E:F,2,)</f>
        <v>90</v>
      </c>
      <c r="J27" s="3">
        <f>VLOOKUP(H27,Hoja1!A:C,3,)</f>
        <v>54</v>
      </c>
      <c r="K27" s="9">
        <f t="shared" si="8"/>
        <v>0.6</v>
      </c>
      <c r="N27"/>
      <c r="O27"/>
      <c r="P27"/>
      <c r="Q27"/>
    </row>
    <row r="28" spans="1:25" x14ac:dyDescent="0.35">
      <c r="A28" s="7">
        <v>27</v>
      </c>
      <c r="B28" s="3" t="s">
        <v>59</v>
      </c>
      <c r="C28" s="4">
        <v>45951</v>
      </c>
      <c r="D28" s="3" t="str">
        <f>'[1]Medicion Base'!C28</f>
        <v>B03</v>
      </c>
      <c r="E28" s="3">
        <v>2</v>
      </c>
      <c r="F28" s="16">
        <f>'[1]Medicion Base'!E28</f>
        <v>0.43263888888888902</v>
      </c>
      <c r="G28" s="3" t="s">
        <v>85</v>
      </c>
      <c r="H28" s="3" t="s">
        <v>34</v>
      </c>
      <c r="I28" s="24">
        <f>VLOOKUP(E28,Hoja1!E:F,2,)</f>
        <v>90</v>
      </c>
      <c r="J28" s="3">
        <f>VLOOKUP(H28,Hoja1!A:C,3,)</f>
        <v>19.8</v>
      </c>
      <c r="K28" s="9">
        <f t="shared" si="8"/>
        <v>0.22</v>
      </c>
      <c r="N28"/>
      <c r="O28"/>
      <c r="P28"/>
      <c r="Q28"/>
    </row>
    <row r="29" spans="1:25" x14ac:dyDescent="0.35">
      <c r="A29" s="7">
        <v>28</v>
      </c>
      <c r="B29" s="3" t="s">
        <v>59</v>
      </c>
      <c r="C29" s="4">
        <v>45951</v>
      </c>
      <c r="D29" s="3" t="str">
        <f>'[1]Medicion Base'!C29</f>
        <v>B03</v>
      </c>
      <c r="E29" s="3">
        <v>2</v>
      </c>
      <c r="F29" s="16">
        <f>'[1]Medicion Base'!E29</f>
        <v>0.44166666666666698</v>
      </c>
      <c r="G29" s="3" t="s">
        <v>100</v>
      </c>
      <c r="H29" s="3" t="s">
        <v>33</v>
      </c>
      <c r="I29" s="24">
        <f>VLOOKUP(E29,Hoja1!E:F,2,)</f>
        <v>90</v>
      </c>
      <c r="J29" s="3">
        <f>VLOOKUP(H29,Hoja1!A:C,3,)</f>
        <v>9</v>
      </c>
      <c r="K29" s="9">
        <f t="shared" si="8"/>
        <v>0.1</v>
      </c>
      <c r="N29"/>
      <c r="O29"/>
      <c r="P29"/>
      <c r="Q29"/>
    </row>
    <row r="30" spans="1:25" x14ac:dyDescent="0.35">
      <c r="A30" s="7">
        <v>29</v>
      </c>
      <c r="B30" s="3" t="s">
        <v>59</v>
      </c>
      <c r="C30" s="4">
        <v>45951</v>
      </c>
      <c r="D30" s="3" t="str">
        <f>'[1]Medicion Base'!C30</f>
        <v>B03</v>
      </c>
      <c r="E30" s="3">
        <v>2</v>
      </c>
      <c r="F30" s="16">
        <f>'[1]Medicion Base'!E30</f>
        <v>0.44236111111111098</v>
      </c>
      <c r="G30" s="3" t="s">
        <v>101</v>
      </c>
      <c r="H30" s="3" t="s">
        <v>33</v>
      </c>
      <c r="I30" s="24">
        <f>VLOOKUP(E30,Hoja1!E:F,2,)</f>
        <v>90</v>
      </c>
      <c r="J30" s="3">
        <f>VLOOKUP(H30,Hoja1!A:C,3,)</f>
        <v>9</v>
      </c>
      <c r="K30" s="9">
        <f t="shared" si="8"/>
        <v>0.1</v>
      </c>
      <c r="N30"/>
      <c r="O30"/>
      <c r="P30"/>
      <c r="Q30"/>
    </row>
    <row r="31" spans="1:25" x14ac:dyDescent="0.35">
      <c r="A31" s="7">
        <v>30</v>
      </c>
      <c r="B31" s="3" t="s">
        <v>59</v>
      </c>
      <c r="C31" s="4">
        <v>45951</v>
      </c>
      <c r="D31" s="3" t="str">
        <f>'[1]Medicion Base'!C31</f>
        <v>B03</v>
      </c>
      <c r="E31" s="3">
        <v>2</v>
      </c>
      <c r="F31" s="16">
        <f>'[1]Medicion Base'!E31</f>
        <v>0.452083333333333</v>
      </c>
      <c r="G31" s="7" t="s">
        <v>102</v>
      </c>
      <c r="H31" s="7" t="s">
        <v>33</v>
      </c>
      <c r="I31" s="24">
        <f>VLOOKUP(E31,Hoja1!E:F,2,)</f>
        <v>90</v>
      </c>
      <c r="J31" s="3">
        <f>VLOOKUP(H31,Hoja1!A:C,3,)</f>
        <v>9</v>
      </c>
      <c r="K31" s="9">
        <f t="shared" ref="K31:K65" si="11">J31/I31</f>
        <v>0.1</v>
      </c>
      <c r="N31"/>
      <c r="O31"/>
      <c r="P31"/>
      <c r="Q31"/>
    </row>
    <row r="32" spans="1:25" x14ac:dyDescent="0.35">
      <c r="A32" s="7">
        <v>31</v>
      </c>
      <c r="B32" s="3" t="s">
        <v>59</v>
      </c>
      <c r="C32" s="4">
        <v>45951</v>
      </c>
      <c r="D32" s="3" t="str">
        <f>'[1]Medicion Base'!C32</f>
        <v>B03</v>
      </c>
      <c r="E32" s="3">
        <v>2</v>
      </c>
      <c r="F32" s="16">
        <f>'[1]Medicion Base'!E32</f>
        <v>0.45555555555555599</v>
      </c>
      <c r="G32" s="7" t="s">
        <v>77</v>
      </c>
      <c r="H32" s="7" t="s">
        <v>33</v>
      </c>
      <c r="I32" s="24">
        <f>VLOOKUP(E32,Hoja1!E:F,2,)</f>
        <v>90</v>
      </c>
      <c r="J32" s="3">
        <f>VLOOKUP(H32,Hoja1!A:C,3,)</f>
        <v>9</v>
      </c>
      <c r="K32" s="9">
        <f t="shared" si="11"/>
        <v>0.1</v>
      </c>
      <c r="N32"/>
      <c r="O32"/>
      <c r="P32"/>
      <c r="Q32"/>
    </row>
    <row r="33" spans="1:17" x14ac:dyDescent="0.35">
      <c r="A33" s="7">
        <v>32</v>
      </c>
      <c r="B33" s="3" t="s">
        <v>59</v>
      </c>
      <c r="C33" s="4">
        <v>45951</v>
      </c>
      <c r="D33" s="3" t="str">
        <f>'[1]Medicion Base'!C33</f>
        <v>B03</v>
      </c>
      <c r="E33" s="3">
        <v>2</v>
      </c>
      <c r="F33" s="16">
        <f>'[1]Medicion Base'!E33</f>
        <v>0.45555555555555599</v>
      </c>
      <c r="G33" s="7" t="s">
        <v>103</v>
      </c>
      <c r="H33" s="7" t="s">
        <v>33</v>
      </c>
      <c r="I33" s="24">
        <f>VLOOKUP(E33,Hoja1!E:F,2,)</f>
        <v>90</v>
      </c>
      <c r="J33" s="3">
        <f>VLOOKUP(H33,Hoja1!A:C,3,)</f>
        <v>9</v>
      </c>
      <c r="K33" s="9">
        <f t="shared" si="11"/>
        <v>0.1</v>
      </c>
      <c r="N33"/>
      <c r="O33"/>
      <c r="P33"/>
      <c r="Q33"/>
    </row>
    <row r="34" spans="1:17" x14ac:dyDescent="0.35">
      <c r="A34" s="7">
        <v>33</v>
      </c>
      <c r="B34" s="3" t="s">
        <v>59</v>
      </c>
      <c r="C34" s="4">
        <v>45951</v>
      </c>
      <c r="D34" s="3" t="str">
        <f>'[1]Medicion Base'!C34</f>
        <v>B03</v>
      </c>
      <c r="E34" s="3">
        <v>2</v>
      </c>
      <c r="F34" s="16">
        <f>'[1]Medicion Base'!E34</f>
        <v>0.45902777777777798</v>
      </c>
      <c r="G34" s="7" t="s">
        <v>104</v>
      </c>
      <c r="H34" s="7" t="s">
        <v>34</v>
      </c>
      <c r="I34" s="24">
        <f>VLOOKUP(E34,Hoja1!E:F,2,)</f>
        <v>90</v>
      </c>
      <c r="J34" s="3">
        <f>VLOOKUP(H34,Hoja1!A:C,3,)</f>
        <v>19.8</v>
      </c>
      <c r="K34" s="9">
        <f t="shared" si="11"/>
        <v>0.22</v>
      </c>
      <c r="N34"/>
      <c r="O34"/>
      <c r="P34"/>
      <c r="Q34"/>
    </row>
    <row r="35" spans="1:17" x14ac:dyDescent="0.35">
      <c r="A35" s="7">
        <v>34</v>
      </c>
      <c r="B35" s="3" t="s">
        <v>59</v>
      </c>
      <c r="C35" s="4">
        <v>45951</v>
      </c>
      <c r="D35" s="3" t="str">
        <f>'[1]Medicion Base'!C35</f>
        <v>B03</v>
      </c>
      <c r="E35" s="3">
        <v>2</v>
      </c>
      <c r="F35" s="16">
        <f>'[1]Medicion Base'!E35</f>
        <v>0.46388888888888902</v>
      </c>
      <c r="G35" s="7" t="s">
        <v>95</v>
      </c>
      <c r="H35" s="7" t="s">
        <v>34</v>
      </c>
      <c r="I35" s="24">
        <f>VLOOKUP(E35,Hoja1!E:F,2,)</f>
        <v>90</v>
      </c>
      <c r="J35" s="3">
        <f>VLOOKUP(H35,Hoja1!A:C,3,)</f>
        <v>19.8</v>
      </c>
      <c r="K35" s="9">
        <f t="shared" si="11"/>
        <v>0.22</v>
      </c>
    </row>
    <row r="36" spans="1:17" x14ac:dyDescent="0.35">
      <c r="A36" s="7">
        <v>35</v>
      </c>
      <c r="B36" s="3" t="s">
        <v>59</v>
      </c>
      <c r="C36" s="4">
        <v>45951</v>
      </c>
      <c r="D36" s="3" t="str">
        <f>'[1]Medicion Base'!C36</f>
        <v>B03</v>
      </c>
      <c r="E36" s="3">
        <v>2</v>
      </c>
      <c r="F36" s="16">
        <f>'[1]Medicion Base'!E36</f>
        <v>0.47291666666666698</v>
      </c>
      <c r="G36" s="7" t="s">
        <v>81</v>
      </c>
      <c r="H36" s="7" t="s">
        <v>34</v>
      </c>
      <c r="I36" s="24">
        <f>VLOOKUP(E36,Hoja1!E:F,2,)</f>
        <v>90</v>
      </c>
      <c r="J36" s="3">
        <f>VLOOKUP(H36,Hoja1!A:C,3,)</f>
        <v>19.8</v>
      </c>
      <c r="K36" s="9">
        <f t="shared" si="11"/>
        <v>0.22</v>
      </c>
    </row>
    <row r="37" spans="1:17" x14ac:dyDescent="0.35">
      <c r="A37" s="7">
        <v>36</v>
      </c>
      <c r="B37" s="3" t="s">
        <v>59</v>
      </c>
      <c r="C37" s="4">
        <v>45951</v>
      </c>
      <c r="D37" s="3" t="str">
        <f>'[1]Medicion Base'!C37</f>
        <v>B03</v>
      </c>
      <c r="E37" s="3">
        <v>2</v>
      </c>
      <c r="F37" s="16">
        <f>'[1]Medicion Base'!E37</f>
        <v>0.48611111111111099</v>
      </c>
      <c r="G37" s="7" t="s">
        <v>79</v>
      </c>
      <c r="H37" s="7" t="s">
        <v>33</v>
      </c>
      <c r="I37" s="24">
        <f>VLOOKUP(E37,Hoja1!E:F,2,)</f>
        <v>90</v>
      </c>
      <c r="J37" s="3">
        <f>VLOOKUP(H37,Hoja1!A:C,3,)</f>
        <v>9</v>
      </c>
      <c r="K37" s="9">
        <f t="shared" si="11"/>
        <v>0.1</v>
      </c>
    </row>
    <row r="38" spans="1:17" x14ac:dyDescent="0.35">
      <c r="A38" s="7">
        <v>37</v>
      </c>
      <c r="B38" s="3" t="s">
        <v>59</v>
      </c>
      <c r="C38" s="4">
        <v>45951</v>
      </c>
      <c r="D38" s="3" t="str">
        <f>'[1]Medicion Base'!C38</f>
        <v>B03</v>
      </c>
      <c r="E38" s="3">
        <v>2</v>
      </c>
      <c r="F38" s="16">
        <f>'[1]Medicion Base'!E38</f>
        <v>0.48611111111111099</v>
      </c>
      <c r="G38" s="7" t="s">
        <v>93</v>
      </c>
      <c r="H38" s="7">
        <v>3</v>
      </c>
      <c r="I38" s="24">
        <f>VLOOKUP(E38,Hoja1!E:F,2,)</f>
        <v>90</v>
      </c>
      <c r="J38" s="3">
        <f>VLOOKUP(H38,Hoja1!A:C,3,)</f>
        <v>54</v>
      </c>
      <c r="K38" s="9">
        <f t="shared" si="11"/>
        <v>0.6</v>
      </c>
    </row>
    <row r="39" spans="1:17" x14ac:dyDescent="0.35">
      <c r="A39" s="7">
        <v>38</v>
      </c>
      <c r="B39" s="3" t="s">
        <v>59</v>
      </c>
      <c r="C39" s="4">
        <v>45951</v>
      </c>
      <c r="D39" s="3" t="str">
        <f>'[1]Medicion Base'!C39</f>
        <v>B03</v>
      </c>
      <c r="E39" s="3">
        <v>2</v>
      </c>
      <c r="F39" s="16">
        <f>'[1]Medicion Base'!E39</f>
        <v>0.49236111111111103</v>
      </c>
      <c r="G39" s="7" t="s">
        <v>105</v>
      </c>
      <c r="H39" s="7" t="s">
        <v>33</v>
      </c>
      <c r="I39" s="24">
        <f>VLOOKUP(E39,Hoja1!E:F,2,)</f>
        <v>90</v>
      </c>
      <c r="J39" s="3">
        <f>VLOOKUP(H39,Hoja1!A:C,3,)</f>
        <v>9</v>
      </c>
      <c r="K39" s="9">
        <f t="shared" si="11"/>
        <v>0.1</v>
      </c>
    </row>
    <row r="40" spans="1:17" x14ac:dyDescent="0.35">
      <c r="A40" s="7">
        <v>39</v>
      </c>
      <c r="B40" s="3" t="s">
        <v>59</v>
      </c>
      <c r="C40" s="4">
        <v>45951</v>
      </c>
      <c r="D40" s="3" t="str">
        <f>'[1]Medicion Base'!C40</f>
        <v>B03</v>
      </c>
      <c r="E40" s="3">
        <v>2</v>
      </c>
      <c r="F40" s="16">
        <f>'[1]Medicion Base'!E40</f>
        <v>0.49444444444444402</v>
      </c>
      <c r="G40" s="7" t="s">
        <v>106</v>
      </c>
      <c r="H40" s="7" t="s">
        <v>33</v>
      </c>
      <c r="I40" s="24">
        <f>VLOOKUP(E40,Hoja1!E:F,2,)</f>
        <v>90</v>
      </c>
      <c r="J40" s="3">
        <f>VLOOKUP(H40,Hoja1!A:C,3,)</f>
        <v>9</v>
      </c>
      <c r="K40" s="9">
        <f t="shared" si="11"/>
        <v>0.1</v>
      </c>
    </row>
    <row r="41" spans="1:17" x14ac:dyDescent="0.35">
      <c r="A41" s="7">
        <v>40</v>
      </c>
      <c r="B41" s="3" t="s">
        <v>59</v>
      </c>
      <c r="C41" s="4">
        <v>45951</v>
      </c>
      <c r="D41" s="3" t="str">
        <f>'[1]Medicion Base'!C41</f>
        <v>B03</v>
      </c>
      <c r="E41" s="3">
        <v>2</v>
      </c>
      <c r="F41" s="16">
        <f>'[1]Medicion Base'!E41</f>
        <v>0.49444444444444402</v>
      </c>
      <c r="G41" s="7" t="s">
        <v>107</v>
      </c>
      <c r="H41" s="7" t="s">
        <v>33</v>
      </c>
      <c r="I41" s="24">
        <f>VLOOKUP(E41,Hoja1!E:F,2,)</f>
        <v>90</v>
      </c>
      <c r="J41" s="3">
        <f>VLOOKUP(H41,Hoja1!A:C,3,)</f>
        <v>9</v>
      </c>
      <c r="K41" s="9">
        <f t="shared" si="11"/>
        <v>0.1</v>
      </c>
    </row>
    <row r="42" spans="1:17" x14ac:dyDescent="0.35">
      <c r="A42" s="7">
        <v>41</v>
      </c>
      <c r="B42" s="3" t="s">
        <v>59</v>
      </c>
      <c r="C42" s="4">
        <v>45951</v>
      </c>
      <c r="D42" s="3" t="str">
        <f>'[1]Medicion Base'!C42</f>
        <v>B03</v>
      </c>
      <c r="E42" s="3">
        <v>2</v>
      </c>
      <c r="F42" s="16">
        <f>'[1]Medicion Base'!E42</f>
        <v>0.49444444444444402</v>
      </c>
      <c r="G42" s="7" t="s">
        <v>95</v>
      </c>
      <c r="H42" s="7" t="s">
        <v>33</v>
      </c>
      <c r="I42" s="24">
        <f>VLOOKUP(E42,Hoja1!E:F,2,)</f>
        <v>90</v>
      </c>
      <c r="J42" s="3">
        <f>VLOOKUP(H42,Hoja1!A:C,3,)</f>
        <v>9</v>
      </c>
      <c r="K42" s="9">
        <f t="shared" si="11"/>
        <v>0.1</v>
      </c>
    </row>
    <row r="43" spans="1:17" x14ac:dyDescent="0.35">
      <c r="A43" s="7">
        <v>42</v>
      </c>
      <c r="B43" s="3" t="s">
        <v>59</v>
      </c>
      <c r="C43" s="4">
        <v>45951</v>
      </c>
      <c r="D43" s="3" t="str">
        <f>'[1]Medicion Base'!C43</f>
        <v>B03</v>
      </c>
      <c r="E43" s="3">
        <v>2</v>
      </c>
      <c r="F43" s="16">
        <f>'[1]Medicion Base'!E43</f>
        <v>0.50902777777777797</v>
      </c>
      <c r="G43" s="7" t="s">
        <v>108</v>
      </c>
      <c r="H43" s="7" t="s">
        <v>34</v>
      </c>
      <c r="I43" s="24">
        <f>VLOOKUP(E43,Hoja1!E:F,2,)</f>
        <v>90</v>
      </c>
      <c r="J43" s="3">
        <f>VLOOKUP(H43,Hoja1!A:C,3,)</f>
        <v>19.8</v>
      </c>
      <c r="K43" s="9">
        <f t="shared" si="11"/>
        <v>0.22</v>
      </c>
    </row>
    <row r="44" spans="1:17" x14ac:dyDescent="0.35">
      <c r="A44" s="7">
        <v>43</v>
      </c>
      <c r="B44" s="3" t="s">
        <v>59</v>
      </c>
      <c r="C44" s="4">
        <v>45951</v>
      </c>
      <c r="D44" s="3" t="str">
        <f>'[1]Medicion Base'!C44</f>
        <v>B03</v>
      </c>
      <c r="E44" s="3">
        <v>2</v>
      </c>
      <c r="F44" s="16">
        <f>'[1]Medicion Base'!E44</f>
        <v>0.51666666666666705</v>
      </c>
      <c r="G44" s="7" t="s">
        <v>86</v>
      </c>
      <c r="H44" s="7" t="s">
        <v>33</v>
      </c>
      <c r="I44" s="24">
        <f>VLOOKUP(E44,Hoja1!E:F,2,)</f>
        <v>90</v>
      </c>
      <c r="J44" s="3">
        <f>VLOOKUP(H44,Hoja1!A:C,3,)</f>
        <v>9</v>
      </c>
      <c r="K44" s="9">
        <f t="shared" si="11"/>
        <v>0.1</v>
      </c>
    </row>
    <row r="45" spans="1:17" x14ac:dyDescent="0.35">
      <c r="A45" s="7">
        <v>44</v>
      </c>
      <c r="B45" s="3" t="s">
        <v>59</v>
      </c>
      <c r="C45" s="4">
        <v>45951</v>
      </c>
      <c r="D45" s="3" t="str">
        <f>'[1]Medicion Base'!C45</f>
        <v>B03</v>
      </c>
      <c r="E45" s="3">
        <v>2</v>
      </c>
      <c r="F45" s="16">
        <f>'[1]Medicion Base'!E45</f>
        <v>0.52291666666666703</v>
      </c>
      <c r="G45" s="7" t="s">
        <v>109</v>
      </c>
      <c r="H45" s="7" t="s">
        <v>34</v>
      </c>
      <c r="I45" s="24">
        <f>VLOOKUP(E45,Hoja1!E:F,2,)</f>
        <v>90</v>
      </c>
      <c r="J45" s="3">
        <f>VLOOKUP(H45,Hoja1!A:C,3,)</f>
        <v>19.8</v>
      </c>
      <c r="K45" s="9">
        <f t="shared" si="11"/>
        <v>0.22</v>
      </c>
    </row>
    <row r="46" spans="1:17" x14ac:dyDescent="0.35">
      <c r="A46" s="7">
        <v>45</v>
      </c>
      <c r="B46" s="3" t="s">
        <v>59</v>
      </c>
      <c r="C46" s="4">
        <v>45951</v>
      </c>
      <c r="D46" s="3" t="str">
        <f>'[1]Medicion Base'!C46</f>
        <v>B03</v>
      </c>
      <c r="E46" s="3">
        <v>2</v>
      </c>
      <c r="F46" s="16">
        <f>'[1]Medicion Base'!E46</f>
        <v>0.52569444444444502</v>
      </c>
      <c r="G46" s="7" t="s">
        <v>110</v>
      </c>
      <c r="H46" s="7" t="s">
        <v>34</v>
      </c>
      <c r="I46" s="24">
        <f>VLOOKUP(E46,Hoja1!E:F,2,)</f>
        <v>90</v>
      </c>
      <c r="J46" s="3">
        <f>VLOOKUP(H46,Hoja1!A:C,3,)</f>
        <v>19.8</v>
      </c>
      <c r="K46" s="9">
        <f t="shared" si="11"/>
        <v>0.22</v>
      </c>
    </row>
    <row r="47" spans="1:17" x14ac:dyDescent="0.35">
      <c r="A47" s="7">
        <v>46</v>
      </c>
      <c r="B47" s="3" t="s">
        <v>59</v>
      </c>
      <c r="C47" s="4">
        <v>45951</v>
      </c>
      <c r="D47" s="3" t="str">
        <f>'[1]Medicion Base'!C47</f>
        <v>B03</v>
      </c>
      <c r="E47" s="3">
        <v>2</v>
      </c>
      <c r="F47" s="16">
        <f>'[1]Medicion Base'!E47</f>
        <v>0.52847222222222201</v>
      </c>
      <c r="G47" s="7" t="s">
        <v>101</v>
      </c>
      <c r="H47" s="7" t="s">
        <v>33</v>
      </c>
      <c r="I47" s="24">
        <f>VLOOKUP(E47,Hoja1!E:F,2,)</f>
        <v>90</v>
      </c>
      <c r="J47" s="3">
        <f>VLOOKUP(H47,Hoja1!A:C,3,)</f>
        <v>9</v>
      </c>
      <c r="K47" s="9">
        <f t="shared" si="11"/>
        <v>0.1</v>
      </c>
    </row>
    <row r="48" spans="1:17" x14ac:dyDescent="0.35">
      <c r="A48" s="7">
        <v>47</v>
      </c>
      <c r="B48" s="3" t="s">
        <v>59</v>
      </c>
      <c r="C48" s="4">
        <v>45951</v>
      </c>
      <c r="D48" s="3" t="str">
        <f>'[1]Medicion Base'!C48</f>
        <v>B03</v>
      </c>
      <c r="E48" s="3">
        <v>2</v>
      </c>
      <c r="F48" s="16">
        <f>'[1]Medicion Base'!E48</f>
        <v>0.52986111111111101</v>
      </c>
      <c r="G48" s="7" t="s">
        <v>111</v>
      </c>
      <c r="H48" s="7" t="s">
        <v>33</v>
      </c>
      <c r="I48" s="24">
        <f>VLOOKUP(E48,Hoja1!E:F,2,)</f>
        <v>90</v>
      </c>
      <c r="J48" s="3">
        <f>VLOOKUP(H48,Hoja1!A:C,3,)</f>
        <v>9</v>
      </c>
      <c r="K48" s="9">
        <f t="shared" si="11"/>
        <v>0.1</v>
      </c>
    </row>
    <row r="49" spans="1:11" x14ac:dyDescent="0.35">
      <c r="A49" s="7">
        <v>48</v>
      </c>
      <c r="B49" s="3" t="s">
        <v>59</v>
      </c>
      <c r="C49" s="4">
        <v>45951</v>
      </c>
      <c r="D49" s="3" t="str">
        <f>'[1]Medicion Base'!C49</f>
        <v>B03</v>
      </c>
      <c r="E49" s="3">
        <v>2</v>
      </c>
      <c r="F49" s="16">
        <f>'[1]Medicion Base'!E49</f>
        <v>0.52986111111111101</v>
      </c>
      <c r="G49" s="7" t="s">
        <v>90</v>
      </c>
      <c r="H49" s="7" t="s">
        <v>33</v>
      </c>
      <c r="I49" s="24">
        <f>VLOOKUP(E49,Hoja1!E:F,2,)</f>
        <v>90</v>
      </c>
      <c r="J49" s="3">
        <f>VLOOKUP(H49,Hoja1!A:C,3,)</f>
        <v>9</v>
      </c>
      <c r="K49" s="9">
        <f t="shared" si="11"/>
        <v>0.1</v>
      </c>
    </row>
    <row r="50" spans="1:11" x14ac:dyDescent="0.35">
      <c r="A50" s="7">
        <v>49</v>
      </c>
      <c r="B50" s="3" t="s">
        <v>59</v>
      </c>
      <c r="C50" s="4">
        <v>45951</v>
      </c>
      <c r="D50" s="3" t="str">
        <f>'[1]Medicion Base'!C50</f>
        <v>B03</v>
      </c>
      <c r="E50" s="3">
        <v>2</v>
      </c>
      <c r="F50" s="16">
        <f>'[1]Medicion Base'!E50</f>
        <v>0.52986111111111101</v>
      </c>
      <c r="G50" s="7" t="s">
        <v>89</v>
      </c>
      <c r="H50" s="7" t="s">
        <v>33</v>
      </c>
      <c r="I50" s="24">
        <f>VLOOKUP(E50,Hoja1!E:F,2,)</f>
        <v>90</v>
      </c>
      <c r="J50" s="3">
        <f>VLOOKUP(H50,Hoja1!A:C,3,)</f>
        <v>9</v>
      </c>
      <c r="K50" s="9">
        <f t="shared" si="11"/>
        <v>0.1</v>
      </c>
    </row>
    <row r="51" spans="1:11" x14ac:dyDescent="0.35">
      <c r="A51" s="7">
        <v>50</v>
      </c>
      <c r="B51" s="3" t="s">
        <v>59</v>
      </c>
      <c r="C51" s="4">
        <v>45951</v>
      </c>
      <c r="D51" s="3" t="str">
        <f>'[1]Medicion Base'!C51</f>
        <v>B03</v>
      </c>
      <c r="E51" s="3">
        <v>2</v>
      </c>
      <c r="F51" s="16">
        <f>'[1]Medicion Base'!E51</f>
        <v>0.53958333333333297</v>
      </c>
      <c r="G51" s="7" t="s">
        <v>102</v>
      </c>
      <c r="H51" s="7" t="s">
        <v>33</v>
      </c>
      <c r="I51" s="24">
        <f>VLOOKUP(E51,Hoja1!E:F,2,)</f>
        <v>90</v>
      </c>
      <c r="J51" s="3">
        <f>VLOOKUP(H51,Hoja1!A:C,3,)</f>
        <v>9</v>
      </c>
      <c r="K51" s="9">
        <f t="shared" si="11"/>
        <v>0.1</v>
      </c>
    </row>
    <row r="52" spans="1:11" x14ac:dyDescent="0.35">
      <c r="A52" s="7">
        <v>51</v>
      </c>
      <c r="B52" s="3" t="s">
        <v>59</v>
      </c>
      <c r="C52" s="4">
        <v>45951</v>
      </c>
      <c r="D52" s="3" t="str">
        <f>'[1]Medicion Base'!C52</f>
        <v>B03</v>
      </c>
      <c r="E52" s="3">
        <v>2</v>
      </c>
      <c r="F52" s="16">
        <f>'[1]Medicion Base'!E52</f>
        <v>0.54236111111111096</v>
      </c>
      <c r="G52" s="7" t="s">
        <v>112</v>
      </c>
      <c r="H52" s="7" t="s">
        <v>33</v>
      </c>
      <c r="I52" s="24">
        <f>VLOOKUP(E52,Hoja1!E:F,2,)</f>
        <v>90</v>
      </c>
      <c r="J52" s="3">
        <f>VLOOKUP(H52,Hoja1!A:C,3,)</f>
        <v>9</v>
      </c>
      <c r="K52" s="9">
        <f t="shared" si="11"/>
        <v>0.1</v>
      </c>
    </row>
    <row r="53" spans="1:11" x14ac:dyDescent="0.35">
      <c r="A53" s="7">
        <v>52</v>
      </c>
      <c r="B53" s="3" t="s">
        <v>59</v>
      </c>
      <c r="C53" s="4">
        <v>45951</v>
      </c>
      <c r="D53" s="3" t="str">
        <f>'[1]Medicion Base'!C53</f>
        <v>B03</v>
      </c>
      <c r="E53" s="3">
        <v>2</v>
      </c>
      <c r="F53" s="16">
        <f>'[1]Medicion Base'!E53</f>
        <v>0.54861111111111105</v>
      </c>
      <c r="G53" s="7" t="s">
        <v>113</v>
      </c>
      <c r="H53" s="7">
        <v>3</v>
      </c>
      <c r="I53" s="24">
        <f>VLOOKUP(E53,Hoja1!E:F,2,)</f>
        <v>90</v>
      </c>
      <c r="J53" s="3">
        <f>VLOOKUP(H53,Hoja1!A:C,3,)</f>
        <v>54</v>
      </c>
      <c r="K53" s="9">
        <f t="shared" si="11"/>
        <v>0.6</v>
      </c>
    </row>
    <row r="54" spans="1:11" x14ac:dyDescent="0.35">
      <c r="A54" s="7">
        <v>53</v>
      </c>
      <c r="B54" s="3" t="s">
        <v>59</v>
      </c>
      <c r="C54" s="4">
        <v>45951</v>
      </c>
      <c r="D54" s="3" t="str">
        <f>'[1]Medicion Base'!C54</f>
        <v>B03</v>
      </c>
      <c r="E54" s="3">
        <v>2</v>
      </c>
      <c r="F54" s="16">
        <f>'[1]Medicion Base'!E54</f>
        <v>0.561805555555556</v>
      </c>
      <c r="G54" s="7" t="s">
        <v>77</v>
      </c>
      <c r="H54" s="7" t="s">
        <v>33</v>
      </c>
      <c r="I54" s="24">
        <f>VLOOKUP(E54,Hoja1!E:F,2,)</f>
        <v>90</v>
      </c>
      <c r="J54" s="3">
        <f>VLOOKUP(H54,Hoja1!A:C,3,)</f>
        <v>9</v>
      </c>
      <c r="K54" s="9">
        <f t="shared" si="11"/>
        <v>0.1</v>
      </c>
    </row>
    <row r="55" spans="1:11" x14ac:dyDescent="0.35">
      <c r="A55" s="7">
        <v>54</v>
      </c>
      <c r="B55" s="3" t="s">
        <v>59</v>
      </c>
      <c r="C55" s="4">
        <v>45951</v>
      </c>
      <c r="D55" s="3" t="str">
        <f>'[1]Medicion Base'!C55</f>
        <v>B03</v>
      </c>
      <c r="E55" s="3">
        <v>2</v>
      </c>
      <c r="F55" s="16">
        <f>'[1]Medicion Base'!E55</f>
        <v>0.561805555555556</v>
      </c>
      <c r="G55" s="7" t="s">
        <v>114</v>
      </c>
      <c r="H55" s="7">
        <v>3</v>
      </c>
      <c r="I55" s="24">
        <f>VLOOKUP(E55,Hoja1!E:F,2,)</f>
        <v>90</v>
      </c>
      <c r="J55" s="3">
        <f>VLOOKUP(H55,Hoja1!A:C,3,)</f>
        <v>54</v>
      </c>
      <c r="K55" s="9">
        <f t="shared" si="11"/>
        <v>0.6</v>
      </c>
    </row>
    <row r="56" spans="1:11" x14ac:dyDescent="0.35">
      <c r="A56" s="7">
        <v>55</v>
      </c>
      <c r="B56" s="3" t="s">
        <v>59</v>
      </c>
      <c r="C56" s="4">
        <v>45951</v>
      </c>
      <c r="D56" s="3" t="str">
        <f>'[1]Medicion Base'!C56</f>
        <v>B03</v>
      </c>
      <c r="E56" s="3">
        <v>2</v>
      </c>
      <c r="F56" s="16">
        <f>'[1]Medicion Base'!E56</f>
        <v>0.59027777777777801</v>
      </c>
      <c r="G56" s="7" t="s">
        <v>79</v>
      </c>
      <c r="H56" s="7" t="s">
        <v>27</v>
      </c>
      <c r="I56" s="24">
        <f>VLOOKUP(E56,Hoja1!E:F,2,)</f>
        <v>90</v>
      </c>
      <c r="J56" s="3">
        <f>VLOOKUP(H56,Hoja1!A:C,3,)</f>
        <v>66</v>
      </c>
      <c r="K56" s="9">
        <f t="shared" si="11"/>
        <v>0.73333333333333328</v>
      </c>
    </row>
    <row r="57" spans="1:11" x14ac:dyDescent="0.35">
      <c r="A57" s="7">
        <v>56</v>
      </c>
      <c r="B57" s="3" t="s">
        <v>59</v>
      </c>
      <c r="C57" s="4">
        <v>45951</v>
      </c>
      <c r="D57" s="3" t="str">
        <f>'[1]Medicion Base'!C57</f>
        <v>B03</v>
      </c>
      <c r="E57" s="3">
        <v>2</v>
      </c>
      <c r="F57" s="16">
        <f>'[1]Medicion Base'!E57</f>
        <v>0.59652777777777799</v>
      </c>
      <c r="G57" s="7" t="s">
        <v>105</v>
      </c>
      <c r="H57" s="7" t="s">
        <v>33</v>
      </c>
      <c r="I57" s="24">
        <f>VLOOKUP(E57,Hoja1!E:F,2,)</f>
        <v>90</v>
      </c>
      <c r="J57" s="3">
        <f>VLOOKUP(H57,Hoja1!A:C,3,)</f>
        <v>9</v>
      </c>
      <c r="K57" s="9">
        <f t="shared" si="11"/>
        <v>0.1</v>
      </c>
    </row>
    <row r="58" spans="1:11" x14ac:dyDescent="0.35">
      <c r="A58" s="7">
        <v>57</v>
      </c>
      <c r="B58" s="3" t="s">
        <v>59</v>
      </c>
      <c r="C58" s="4">
        <v>45951</v>
      </c>
      <c r="D58" s="3" t="str">
        <f>'[1]Medicion Base'!C58</f>
        <v>B03</v>
      </c>
      <c r="E58" s="3">
        <v>2</v>
      </c>
      <c r="F58" s="16">
        <f>'[1]Medicion Base'!E58</f>
        <v>0.59722222222222199</v>
      </c>
      <c r="G58" s="7" t="s">
        <v>96</v>
      </c>
      <c r="H58" s="7">
        <v>2</v>
      </c>
      <c r="I58" s="24">
        <f>VLOOKUP(E58,Hoja1!E:F,2,)</f>
        <v>90</v>
      </c>
      <c r="J58" s="3">
        <f>VLOOKUP(H58,Hoja1!A:C,3,)</f>
        <v>27</v>
      </c>
      <c r="K58" s="9">
        <f t="shared" si="11"/>
        <v>0.3</v>
      </c>
    </row>
    <row r="59" spans="1:11" x14ac:dyDescent="0.35">
      <c r="A59" s="7">
        <v>58</v>
      </c>
      <c r="B59" s="3" t="s">
        <v>59</v>
      </c>
      <c r="C59" s="4">
        <v>45951</v>
      </c>
      <c r="D59" s="3" t="str">
        <f>'[1]Medicion Base'!C59</f>
        <v>B03</v>
      </c>
      <c r="E59" s="3">
        <v>2</v>
      </c>
      <c r="F59" s="16">
        <f>'[1]Medicion Base'!E59</f>
        <v>0.60208333333333297</v>
      </c>
      <c r="G59" s="7" t="s">
        <v>97</v>
      </c>
      <c r="H59" s="7">
        <v>3</v>
      </c>
      <c r="I59" s="24">
        <f>VLOOKUP(E59,Hoja1!E:F,2,)</f>
        <v>90</v>
      </c>
      <c r="J59" s="3">
        <f>VLOOKUP(H59,Hoja1!A:C,3,)</f>
        <v>54</v>
      </c>
      <c r="K59" s="9">
        <f t="shared" si="11"/>
        <v>0.6</v>
      </c>
    </row>
    <row r="60" spans="1:11" x14ac:dyDescent="0.35">
      <c r="A60" s="7">
        <v>59</v>
      </c>
      <c r="B60" s="3" t="s">
        <v>59</v>
      </c>
      <c r="C60" s="4">
        <v>45951</v>
      </c>
      <c r="D60" s="3" t="str">
        <f>'[1]Medicion Base'!C60</f>
        <v>B03</v>
      </c>
      <c r="E60" s="3">
        <v>2</v>
      </c>
      <c r="F60" s="16">
        <f>'[1]Medicion Base'!E60</f>
        <v>0.60555555555555596</v>
      </c>
      <c r="G60" s="7" t="s">
        <v>106</v>
      </c>
      <c r="H60" s="7" t="s">
        <v>33</v>
      </c>
      <c r="I60" s="24">
        <f>VLOOKUP(E60,Hoja1!E:F,2,)</f>
        <v>90</v>
      </c>
      <c r="J60" s="3">
        <f>VLOOKUP(H60,Hoja1!A:C,3,)</f>
        <v>9</v>
      </c>
      <c r="K60" s="9">
        <f t="shared" si="11"/>
        <v>0.1</v>
      </c>
    </row>
    <row r="61" spans="1:11" x14ac:dyDescent="0.35">
      <c r="A61" s="7">
        <v>60</v>
      </c>
      <c r="B61" s="3" t="s">
        <v>59</v>
      </c>
      <c r="C61" s="4">
        <v>45951</v>
      </c>
      <c r="D61" s="3" t="str">
        <f>'[1]Medicion Base'!C61</f>
        <v>B03</v>
      </c>
      <c r="E61" s="3">
        <v>2</v>
      </c>
      <c r="F61" s="16">
        <f>'[1]Medicion Base'!E61</f>
        <v>0.61944444444444502</v>
      </c>
      <c r="G61" s="7" t="s">
        <v>86</v>
      </c>
      <c r="H61" s="7">
        <v>3</v>
      </c>
      <c r="I61" s="24">
        <f>VLOOKUP(E61,Hoja1!E:F,2,)</f>
        <v>90</v>
      </c>
      <c r="J61" s="3">
        <f>VLOOKUP(H61,Hoja1!A:C,3,)</f>
        <v>54</v>
      </c>
      <c r="K61" s="9">
        <f t="shared" si="11"/>
        <v>0.6</v>
      </c>
    </row>
    <row r="62" spans="1:11" x14ac:dyDescent="0.35">
      <c r="A62" s="7">
        <v>61</v>
      </c>
      <c r="B62" s="3" t="s">
        <v>59</v>
      </c>
      <c r="C62" s="4">
        <v>45951</v>
      </c>
      <c r="D62" s="3" t="str">
        <f>'[1]Medicion Base'!C62</f>
        <v>B03</v>
      </c>
      <c r="E62" s="3">
        <v>2</v>
      </c>
      <c r="F62" s="16">
        <f>'[1]Medicion Base'!E62</f>
        <v>0.62083333333333302</v>
      </c>
      <c r="G62" s="7" t="s">
        <v>101</v>
      </c>
      <c r="H62" s="7" t="s">
        <v>33</v>
      </c>
      <c r="I62" s="24">
        <f>VLOOKUP(E62,Hoja1!E:F,2,)</f>
        <v>90</v>
      </c>
      <c r="J62" s="3">
        <f>VLOOKUP(H62,Hoja1!A:C,3,)</f>
        <v>9</v>
      </c>
      <c r="K62" s="9">
        <f t="shared" si="11"/>
        <v>0.1</v>
      </c>
    </row>
    <row r="63" spans="1:11" x14ac:dyDescent="0.35">
      <c r="A63" s="7">
        <v>62</v>
      </c>
      <c r="B63" s="3" t="s">
        <v>59</v>
      </c>
      <c r="C63" s="4">
        <v>45951</v>
      </c>
      <c r="D63" s="3" t="str">
        <f>'[1]Medicion Base'!C63</f>
        <v>B03</v>
      </c>
      <c r="E63" s="3">
        <v>2</v>
      </c>
      <c r="F63" s="16">
        <f>'[1]Medicion Base'!E63</f>
        <v>0.62291666666666701</v>
      </c>
      <c r="G63" s="7" t="s">
        <v>87</v>
      </c>
      <c r="H63" s="7" t="s">
        <v>33</v>
      </c>
      <c r="I63" s="24">
        <f>VLOOKUP(E63,Hoja1!E:F,2,)</f>
        <v>90</v>
      </c>
      <c r="J63" s="3">
        <f>VLOOKUP(H63,Hoja1!A:C,3,)</f>
        <v>9</v>
      </c>
      <c r="K63" s="9">
        <f t="shared" si="11"/>
        <v>0.1</v>
      </c>
    </row>
    <row r="64" spans="1:11" x14ac:dyDescent="0.35">
      <c r="A64" s="7">
        <v>63</v>
      </c>
      <c r="B64" s="3" t="s">
        <v>59</v>
      </c>
      <c r="C64" s="4">
        <v>45951</v>
      </c>
      <c r="D64" s="3" t="str">
        <f>'[1]Medicion Base'!C64</f>
        <v>B03</v>
      </c>
      <c r="E64" s="3">
        <v>2</v>
      </c>
      <c r="F64" s="16">
        <f>'[1]Medicion Base'!E64</f>
        <v>0.63194444444444398</v>
      </c>
      <c r="G64" s="7" t="s">
        <v>83</v>
      </c>
      <c r="H64" s="7" t="s">
        <v>33</v>
      </c>
      <c r="I64" s="24">
        <f>VLOOKUP(E64,Hoja1!E:F,2,)</f>
        <v>90</v>
      </c>
      <c r="J64" s="3">
        <f>VLOOKUP(H64,Hoja1!A:C,3,)</f>
        <v>9</v>
      </c>
      <c r="K64" s="9">
        <f t="shared" si="11"/>
        <v>0.1</v>
      </c>
    </row>
    <row r="65" spans="11:11" x14ac:dyDescent="0.35">
      <c r="K65" s="9">
        <v>0.85</v>
      </c>
    </row>
  </sheetData>
  <phoneticPr fontId="5" type="noConversion"/>
  <conditionalFormatting sqref="K2:K6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D20" sqref="D20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A5680AD32E40B85416387CD348AC" ma:contentTypeVersion="19" ma:contentTypeDescription="Create a new document." ma:contentTypeScope="" ma:versionID="059d468c76e27992c6ce2c80baade255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f3fe2d489a25eff9cf8ba630d34c4d56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DAEDB56-2D89-4041-BFE3-0BA7D90F0F89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57014138-723a-4552-b1be-d16d25732a53"/>
    <ds:schemaRef ds:uri="http://schemas.microsoft.com/office/infopath/2007/PartnerControls"/>
    <ds:schemaRef ds:uri="e13b9520-670d-482f-8816-2d26b29eb0ad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8573A1-D034-4190-B59D-21F86C3934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B03 - PB384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'B03 - PB384'!Área_de_impresión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